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760" yWindow="65371" windowWidth="15480" windowHeight="9990" activeTab="0"/>
  </bookViews>
  <sheets>
    <sheet name="DATA" sheetId="1" r:id="rId1"/>
    <sheet name="Covering_letter_by_employee" sheetId="2" r:id="rId2"/>
    <sheet name="DDO to DDO or DME" sheetId="3" r:id="rId3"/>
    <sheet name="APPENDIX-II" sheetId="4" r:id="rId4"/>
    <sheet name="CHEK LIST" sheetId="5" r:id="rId5"/>
    <sheet name="Dependent Certificate" sheetId="6" r:id="rId6"/>
    <sheet name="NON_DRAWAL" sheetId="7" r:id="rId7"/>
    <sheet name="APTC FORM 58" sheetId="8" r:id="rId8"/>
    <sheet name="ANNE I &amp; II" sheetId="9" r:id="rId9"/>
    <sheet name="APTC101_Paper Token" sheetId="10" r:id="rId10"/>
    <sheet name="number_to_word" sheetId="11" state="hidden" r:id="rId11"/>
  </sheets>
  <externalReferences>
    <externalReference r:id="rId14"/>
  </externalReferences>
  <definedNames>
    <definedName name="_xlnm.Print_Area" localSheetId="7">'APTC FORM 58'!$A$1:$W$93</definedName>
    <definedName name="_xlnm.Print_Area" localSheetId="9">'APTC101_Paper Token'!$A$1:$R$41</definedName>
  </definedNames>
  <calcPr fullCalcOnLoad="1"/>
</workbook>
</file>

<file path=xl/sharedStrings.xml><?xml version="1.0" encoding="utf-8"?>
<sst xmlns="http://schemas.openxmlformats.org/spreadsheetml/2006/main" count="452" uniqueCount="401">
  <si>
    <t>TREASURY CODE</t>
  </si>
  <si>
    <t>DDO CODE</t>
  </si>
  <si>
    <t>DDO Designation</t>
  </si>
  <si>
    <t>DDO Office Name</t>
  </si>
  <si>
    <t>Bank Branch Code</t>
  </si>
  <si>
    <t>Bank Branch Name</t>
  </si>
  <si>
    <t>Non-Plan=P/Plan=p</t>
  </si>
  <si>
    <t>Major Head</t>
  </si>
  <si>
    <t>Sub-Major Head</t>
  </si>
  <si>
    <t>Minor Head</t>
  </si>
  <si>
    <t>Group-Sub Head</t>
  </si>
  <si>
    <t>Sub Head</t>
  </si>
  <si>
    <t>Detailed Head</t>
  </si>
  <si>
    <t>Sub Detailed Head</t>
  </si>
  <si>
    <t>District</t>
  </si>
  <si>
    <t>Date</t>
  </si>
  <si>
    <t>Trans ID</t>
  </si>
  <si>
    <t>:</t>
  </si>
  <si>
    <t xml:space="preserve">For the Month of </t>
  </si>
  <si>
    <t>FULLY VOUCHERED CONTINGENT BILL</t>
  </si>
  <si>
    <t>APTC FORM - 58</t>
  </si>
  <si>
    <t>Charged=C/Voted=V</t>
  </si>
  <si>
    <t>Contingency Fund MH/Service Major Head</t>
  </si>
  <si>
    <t>Gross:Rs______________________  Deductions Rs:________________  Net Rs: _________________</t>
  </si>
  <si>
    <t>Total bill amount Rs_______________________ (In words Rs:____________________________</t>
  </si>
  <si>
    <t>____________________________________________________________________________________)</t>
  </si>
  <si>
    <t>FOR USE IN TREASURY /PAY &amp; ACCOUNTS OFFICE ONLY</t>
  </si>
  <si>
    <t>for______________________ adjusted as Cash/Cheque/Draft/Accout Adjustment.</t>
  </si>
  <si>
    <t>Cash Received</t>
  </si>
  <si>
    <t>DDO Signature</t>
  </si>
  <si>
    <t>Pay Rs_______________________(Rupees____________________________________________</t>
  </si>
  <si>
    <t>______________________________________________________________________________only)</t>
  </si>
  <si>
    <t>by Cash/Cheque/Draft/Account/Account Credit as under and Rs:________________________</t>
  </si>
  <si>
    <t>(Rupees:___________________________________________________________________________</t>
  </si>
  <si>
    <t>_____________________________________ only ) by Adjustment.</t>
  </si>
  <si>
    <t>2)Rs.__________________ by transfer credit to the DDO Account towards non-government deductions</t>
  </si>
  <si>
    <t>1)Rs______________________by tranfer credit to the
SB Accounts of the employees(As per Annexure-I)</t>
  </si>
  <si>
    <t>Treasury Officer /Pay &amp; Account Officer</t>
  </si>
  <si>
    <t>…………………………………………</t>
  </si>
  <si>
    <t>DDO's TBR No…………………………………</t>
  </si>
  <si>
    <t>NBST/
Bank Seal</t>
  </si>
  <si>
    <r>
      <t xml:space="preserve">:………………………………….                   </t>
    </r>
    <r>
      <rPr>
        <sz val="7"/>
        <color indexed="8"/>
        <rFont val="Calibri"/>
        <family val="2"/>
      </rPr>
      <t>(For the use of treasury only)</t>
    </r>
  </si>
  <si>
    <t>PARTICULARS OF AMOUNT CLAIMED IN THIS BILL</t>
  </si>
  <si>
    <t>No &amp; Description of 
Subvoucher</t>
  </si>
  <si>
    <t xml:space="preserve">Details of expenditure and authority for Sanction drawal of amount </t>
  </si>
  <si>
    <t>Amount</t>
  </si>
  <si>
    <t>__________________________________________________________________________only</t>
  </si>
  <si>
    <t>Total amount Rs__________________________ in words (Rs______</t>
  </si>
  <si>
    <t>Drawing Officer</t>
  </si>
  <si>
    <t>BUDGET DETAILS</t>
  </si>
  <si>
    <t>1)________Year Budget allotment</t>
  </si>
  <si>
    <t>2)Total Expenditure including this bill</t>
  </si>
  <si>
    <t>3) Amount_____________________</t>
  </si>
  <si>
    <t>Rs:</t>
  </si>
  <si>
    <t>FOR THE USE OF ACCOUNT GENERAL OFFICE</t>
  </si>
  <si>
    <t>Name ,Designation &amp; Section of Government Servant</t>
  </si>
  <si>
    <t>Office in which Employeed</t>
  </si>
  <si>
    <t>Pay of the Government Servant as defined in the F.Rs and other employments which should be shown separaely.</t>
  </si>
  <si>
    <t>Place of Duty</t>
  </si>
  <si>
    <t>Full Residential Address with door numbers , name of the Mohalla and District</t>
  </si>
  <si>
    <t>Name of the Patient, his/her relationship to the Government Servant ,in case of Children state age also</t>
  </si>
  <si>
    <t>Place at which the patient fell ill</t>
  </si>
  <si>
    <t>Nature of the illness and its duration</t>
  </si>
  <si>
    <t xml:space="preserve">Details of the amount claimed , cost of medicines purchased from the market/ List of Medicines purchased with cash memos, and the Essantiality Certificate should be attached each in duplicate signed. </t>
  </si>
  <si>
    <t>Total amount claimed</t>
  </si>
  <si>
    <t>List of Enclosures</t>
  </si>
  <si>
    <t>APPENDIX-II</t>
  </si>
  <si>
    <t>APPLICATION FOR CLIMING REFUND OF MEDICAL EXPENSES INCURRED IN CONNECTION WITH MEDICAL ATTENDANCE  AND TREATMENT OF GOVERNMENT SERVANT AND THEIR FAMILIES</t>
  </si>
  <si>
    <t>Signature of the Govt.Servant</t>
  </si>
  <si>
    <t xml:space="preserve">           I here by declare that, the statements in this application are true to the best of my knowledge and belief and that the person for whom Medical Expenses were incurred is a member of my family as defined under the Govt.Servant  Medical Attendance Rules and wholly dependent upon me.</t>
  </si>
  <si>
    <t>Signature of the Head of Office</t>
  </si>
  <si>
    <t>Essentiality Certificate
Emergency Certificate
Discharge Summary
Investigation Summary
Investigation Report
Dependent Certificate
Medical Bills 
Chek List
Non_Drawl certificate</t>
  </si>
  <si>
    <t>Name and address of the employee</t>
  </si>
  <si>
    <t>Communication of the Applicant For all purpose with Cell no</t>
  </si>
  <si>
    <t>Date of Treatment</t>
  </si>
  <si>
    <t>Name and address of the Hospital</t>
  </si>
  <si>
    <t>a)Whether Private Hospital (or)Recongnised Hospital</t>
  </si>
  <si>
    <t>b)Whether referral Letter Produced (or) Recognised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</si>
  <si>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</si>
  <si>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</si>
  <si>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</si>
  <si>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</si>
  <si>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3)Discharge Summery</t>
  </si>
  <si>
    <t>4)Non drawl Certificate</t>
  </si>
  <si>
    <t>5)Essentially Certificate, attested by the authorised doctor,who undertakes treatment</t>
  </si>
  <si>
    <t>6)If patient is dependent on the Govt.Employee-Un employee certificate  and dependency certificate are to be enclosed with the medical reimbursement Proposals</t>
  </si>
  <si>
    <t>7)In case of the dependents of deceased Govt.Employee/retired employee whether legal heir certificate is enlosed (or)not</t>
  </si>
  <si>
    <t>8)Whether the Medical reimbursement proposal is prepared and submitted with reference to GO Ms No:74 H.M &amp; FW(K1) Dept.Dt.15-03-2005 and GO Ms NO:60 HM&amp;(K1) Dept.Dt 09-04-2007 and also GO Ms No 180 dt.11-05-2006</t>
  </si>
  <si>
    <t>Whether the Medical Reimbursement Proposal claim is processed through the drawing officer and received with in the stipulated time.</t>
  </si>
  <si>
    <t>And whether the availment of No. of Installments recorded (or) not</t>
  </si>
  <si>
    <t>Name of the Employee</t>
  </si>
  <si>
    <t>Place of working</t>
  </si>
  <si>
    <t>Mandal</t>
  </si>
  <si>
    <t>Relationship with employee</t>
  </si>
  <si>
    <t>Age of the Patient</t>
  </si>
  <si>
    <t>Name of the Treatment</t>
  </si>
  <si>
    <t>Name of the Hospital</t>
  </si>
  <si>
    <t>Date of join in the Hospital</t>
  </si>
  <si>
    <t>Date of Discharge</t>
  </si>
  <si>
    <t>Name of the DDO</t>
  </si>
  <si>
    <t>Designation</t>
  </si>
  <si>
    <t>Door No:</t>
  </si>
  <si>
    <t>Village/Town:</t>
  </si>
  <si>
    <t>Mandal :</t>
  </si>
  <si>
    <t>Residential Address:</t>
  </si>
  <si>
    <t>DISTRICT</t>
  </si>
  <si>
    <t xml:space="preserve">   Name of the Patient</t>
  </si>
  <si>
    <t>DAY</t>
  </si>
  <si>
    <t>MONTH</t>
  </si>
  <si>
    <t>YEAR</t>
  </si>
  <si>
    <t>Date of  bill submission to DDO</t>
  </si>
  <si>
    <t>SA Maths</t>
  </si>
  <si>
    <t>ZPHS,Mahadevamanalam</t>
  </si>
  <si>
    <t>GD Nellore</t>
  </si>
  <si>
    <t>Scale of Pay</t>
  </si>
  <si>
    <t>Basic Pay</t>
  </si>
  <si>
    <t>Chittoor</t>
  </si>
  <si>
    <t>Essentiality Certificate</t>
  </si>
  <si>
    <t>Emergency Certificate</t>
  </si>
  <si>
    <t>Discharge Summary</t>
  </si>
  <si>
    <t>Investigation Report</t>
  </si>
  <si>
    <t>Dependent Certificate</t>
  </si>
  <si>
    <t>Chek List</t>
  </si>
  <si>
    <t>Non-Drawal Certificate</t>
  </si>
  <si>
    <t>Patient Information:</t>
  </si>
  <si>
    <t>DDO Information:</t>
  </si>
  <si>
    <t>25A/24-1</t>
  </si>
  <si>
    <t>Thalambedu</t>
  </si>
  <si>
    <t>Sri.D.Subramanyam</t>
  </si>
  <si>
    <t>Father</t>
  </si>
  <si>
    <t>65 Years</t>
  </si>
  <si>
    <t>Carcinoma Rectom</t>
  </si>
  <si>
    <t>CMC,Vellore</t>
  </si>
  <si>
    <t>Head Master</t>
  </si>
  <si>
    <t>ZPHS,Mahadevamangalam</t>
  </si>
  <si>
    <t>January</t>
  </si>
  <si>
    <t>February</t>
  </si>
  <si>
    <t>March</t>
  </si>
  <si>
    <t>April</t>
  </si>
  <si>
    <t>May</t>
  </si>
  <si>
    <t>June</t>
  </si>
  <si>
    <t>July</t>
  </si>
  <si>
    <t>August</t>
  </si>
  <si>
    <t>September</t>
  </si>
  <si>
    <t>October</t>
  </si>
  <si>
    <t>November</t>
  </si>
  <si>
    <t>December</t>
  </si>
  <si>
    <t>Join</t>
  </si>
  <si>
    <t>Discharge</t>
  </si>
  <si>
    <t>Submit to DDO</t>
  </si>
  <si>
    <t>Total bill incurred Rs:</t>
  </si>
  <si>
    <t>Name of the Mandal</t>
  </si>
  <si>
    <t>Sri.S.SESHADRI KUMAR</t>
  </si>
  <si>
    <t>14800-32600</t>
  </si>
  <si>
    <t>PIN CODE</t>
  </si>
  <si>
    <r>
      <t xml:space="preserve">Software prepared by </t>
    </r>
    <r>
      <rPr>
        <b/>
        <sz val="12"/>
        <color indexed="8"/>
        <rFont val="Calibri"/>
        <family val="2"/>
      </rPr>
      <t xml:space="preserve">S.Seshadri </t>
    </r>
    <r>
      <rPr>
        <sz val="11"/>
        <color theme="1"/>
        <rFont val="Calibri"/>
        <family val="2"/>
      </rPr>
      <t>SA(Maths),ZPHS-MD Mangalam,GD Nellore,Chittoor mail:sesadri@gmail.com</t>
    </r>
  </si>
  <si>
    <t>NUMBER TO WORD CONVERTOR</t>
  </si>
  <si>
    <t>Number</t>
  </si>
  <si>
    <t>Rupees in words</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</si>
  <si>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</si>
  <si>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</si>
  <si>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</si>
  <si>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</si>
  <si>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</si>
  <si>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</si>
  <si>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</si>
  <si>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</si>
  <si>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</si>
  <si>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</si>
  <si>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</si>
  <si>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</si>
  <si>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</si>
  <si>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</si>
  <si>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</si>
  <si>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</si>
  <si>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</si>
  <si>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</si>
  <si>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</si>
  <si>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</si>
  <si>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</si>
  <si>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r>
      <t>feel free to make call if any error found in it .Cell No:</t>
    </r>
    <r>
      <rPr>
        <b/>
        <sz val="11"/>
        <color indexed="8"/>
        <rFont val="Calibri"/>
        <family val="2"/>
      </rPr>
      <t xml:space="preserve">9492070567   visit:www.apteacher.net </t>
    </r>
  </si>
  <si>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</si>
  <si>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</si>
  <si>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</si>
  <si>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</si>
  <si>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</si>
  <si>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</si>
  <si>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</si>
  <si>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</si>
  <si>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</si>
  <si>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</si>
  <si>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</si>
  <si>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</si>
  <si>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</si>
  <si>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</si>
  <si>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</si>
  <si>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</si>
  <si>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</si>
  <si>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</si>
  <si>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</si>
  <si>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</si>
  <si>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</si>
  <si>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</si>
  <si>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</si>
  <si>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</si>
  <si>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</si>
  <si>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</si>
  <si>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</si>
  <si>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</si>
  <si>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</si>
  <si>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</si>
  <si>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</si>
  <si>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</si>
  <si>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</si>
  <si>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</si>
  <si>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</si>
  <si>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</si>
  <si>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</si>
  <si>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</si>
  <si>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</si>
  <si>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</si>
  <si>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</si>
  <si>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</si>
  <si>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</si>
  <si>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</si>
  <si>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</si>
  <si>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</si>
  <si>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</si>
  <si>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</si>
  <si>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</si>
  <si>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</si>
  <si>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</si>
  <si>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</si>
  <si>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</si>
  <si>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</si>
  <si>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</si>
  <si>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</si>
  <si>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</si>
  <si>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</si>
  <si>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</si>
  <si>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</si>
  <si>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</si>
  <si>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</si>
  <si>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</si>
  <si>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</si>
  <si>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</si>
  <si>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</si>
  <si>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</si>
  <si>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</si>
  <si>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</si>
  <si>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</si>
  <si>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</si>
  <si>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</si>
  <si>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</si>
  <si>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</si>
  <si>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</si>
  <si>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</si>
  <si>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</si>
  <si>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</si>
  <si>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List of Medicine in detailed and Essentiality certificate are enclosed.</t>
  </si>
  <si>
    <t>Cell No of the Employee</t>
  </si>
  <si>
    <t>Employee Code</t>
  </si>
  <si>
    <t>Employee Cell No</t>
  </si>
  <si>
    <t>111-20124521-112</t>
  </si>
  <si>
    <r>
      <rPr>
        <b/>
        <sz val="11"/>
        <color indexed="8"/>
        <rFont val="Calibri"/>
        <family val="2"/>
      </rPr>
      <t>If Retired</t>
    </r>
    <r>
      <rPr>
        <sz val="11"/>
        <color theme="1"/>
        <rFont val="Calibri"/>
        <family val="2"/>
      </rPr>
      <t xml:space="preserve">
a)Date/Year of Retirement
b)Desingnation 
c)PPO No:</t>
    </r>
  </si>
  <si>
    <r>
      <t xml:space="preserve">CHEK LIST FOR SENDING MEDICAL REIMBURSEMENT PROPOSALS
</t>
    </r>
    <r>
      <rPr>
        <sz val="13"/>
        <color indexed="8"/>
        <rFont val="Calibri"/>
        <family val="2"/>
      </rPr>
      <t>(</t>
    </r>
    <r>
      <rPr>
        <sz val="10"/>
        <color indexed="8"/>
        <rFont val="Calibri"/>
        <family val="2"/>
      </rPr>
      <t>Vide Rc No.8878/D3-4/2009,Dt.02-09-2009 of C &amp; DSE AP, Hyderabad)</t>
    </r>
  </si>
  <si>
    <t>Not Applicable</t>
  </si>
  <si>
    <t>Yes,Recognised Hospital.</t>
  </si>
  <si>
    <t>Whether an entry is made in the service register (or) not for previous claim and drawal.</t>
  </si>
  <si>
    <t>(As per the instuctions issed in C&amp;DSE,A.P.,Hyderabad Procs.Rc.No:8878/D3-4/2009, Dated:02-09-2009)</t>
  </si>
  <si>
    <t>NON DRAWAL CERTIFICATE</t>
  </si>
  <si>
    <t xml:space="preserve">Signature of the </t>
  </si>
  <si>
    <t>Drawing and Dusbursing Officer</t>
  </si>
  <si>
    <t>Govenemnt Servant</t>
  </si>
  <si>
    <t>Siganture of the DDO</t>
  </si>
  <si>
    <t>Signature of the
 Forwarding Authorities</t>
  </si>
  <si>
    <r>
      <rPr>
        <b/>
        <u val="single"/>
        <sz val="14"/>
        <color indexed="63"/>
        <rFont val="Calibri"/>
        <family val="2"/>
      </rPr>
      <t xml:space="preserve">DEPENDENT CERTIFICATE </t>
    </r>
    <r>
      <rPr>
        <sz val="11"/>
        <color theme="1"/>
        <rFont val="Calibri"/>
        <family val="2"/>
      </rPr>
      <t xml:space="preserve">
</t>
    </r>
    <r>
      <rPr>
        <sz val="9"/>
        <color indexed="8"/>
        <rFont val="Calibri"/>
        <family val="2"/>
      </rPr>
      <t>(As per the instuctions issued in C&amp;DSE,A.P.,Hyderabad Procs.Rc.No:8878/D3-4/2009, Dated:02-09-2009)</t>
    </r>
  </si>
  <si>
    <t>Sir,</t>
  </si>
  <si>
    <t>Sub:</t>
  </si>
  <si>
    <t>1)G.O Ms No.74, M&amp;H Dept., Dated:15-03-2005.
2)G.O Ms No.105, M&amp;H Dept., Dated:09-04-2007.
3)Medical bill .</t>
  </si>
  <si>
    <t xml:space="preserve">
Ref:</t>
  </si>
  <si>
    <t>*** ** ***</t>
  </si>
  <si>
    <t>Thanking you sir .</t>
  </si>
  <si>
    <t xml:space="preserve">Yours faithfully </t>
  </si>
  <si>
    <t xml:space="preserve">Sri.E.Bhaktavatsala Reddy </t>
  </si>
  <si>
    <t>1)G.O Ms No.74, M&amp;H Dept., Dated:15-03-2005.
2)G.O Ms No.105, M&amp;H Dept., Dated:09-04-2007.
3)Medical bill .
4)Proposal received by the individual concerned.</t>
  </si>
  <si>
    <t>Roc No</t>
  </si>
  <si>
    <t>Dt:</t>
  </si>
  <si>
    <r>
      <t>List of Enclosures(</t>
    </r>
    <r>
      <rPr>
        <b/>
        <sz val="12"/>
        <color indexed="10"/>
        <rFont val="Calibri"/>
        <family val="2"/>
      </rPr>
      <t>Yes/No/Not Applicable</t>
    </r>
    <r>
      <rPr>
        <b/>
        <sz val="12"/>
        <color indexed="8"/>
        <rFont val="Calibri"/>
        <family val="2"/>
      </rPr>
      <t>)</t>
    </r>
  </si>
  <si>
    <t xml:space="preserve">       Medicine bills Date wise</t>
  </si>
  <si>
    <t>Yes</t>
  </si>
  <si>
    <t>No</t>
  </si>
  <si>
    <t>APPENDIX-II Attested by DDO</t>
  </si>
  <si>
    <t xml:space="preserve">     Not Applicable</t>
  </si>
  <si>
    <t xml:space="preserve">Special Thanks to </t>
  </si>
  <si>
    <r>
      <rPr>
        <b/>
        <sz val="11"/>
        <color indexed="10"/>
        <rFont val="Calibri"/>
        <family val="2"/>
      </rPr>
      <t>E.Reddy Rajagopal SA(BS)</t>
    </r>
    <r>
      <rPr>
        <sz val="11"/>
        <color theme="1"/>
        <rFont val="Calibri"/>
        <family val="2"/>
      </rPr>
      <t xml:space="preserve">
</t>
    </r>
    <r>
      <rPr>
        <b/>
        <sz val="11"/>
        <color indexed="8"/>
        <rFont val="Calibri"/>
        <family val="2"/>
      </rPr>
      <t>GURRAMKONDA
Ph:9441330805</t>
    </r>
    <r>
      <rPr>
        <sz val="11"/>
        <color theme="1"/>
        <rFont val="Calibri"/>
        <family val="2"/>
      </rPr>
      <t xml:space="preserve">
</t>
    </r>
    <r>
      <rPr>
        <b/>
        <sz val="11"/>
        <color indexed="10"/>
        <rFont val="Calibri"/>
        <family val="2"/>
      </rPr>
      <t>Sri Kishore Reddy</t>
    </r>
    <r>
      <rPr>
        <sz val="11"/>
        <color theme="1"/>
        <rFont val="Calibri"/>
        <family val="2"/>
      </rPr>
      <t xml:space="preserve"> Teacher
</t>
    </r>
    <r>
      <rPr>
        <b/>
        <sz val="11"/>
        <color indexed="8"/>
        <rFont val="Calibri"/>
        <family val="2"/>
      </rPr>
      <t>MPPS IRALA
Sri.</t>
    </r>
    <r>
      <rPr>
        <b/>
        <sz val="11"/>
        <color indexed="10"/>
        <rFont val="Calibri"/>
        <family val="2"/>
      </rPr>
      <t>Kunati Suresh</t>
    </r>
    <r>
      <rPr>
        <b/>
        <sz val="11"/>
        <color indexed="8"/>
        <rFont val="Calibri"/>
        <family val="2"/>
      </rPr>
      <t xml:space="preserve">
SA(SS), SriKalahasti
</t>
    </r>
    <r>
      <rPr>
        <b/>
        <sz val="11"/>
        <color indexed="10"/>
        <rFont val="Calibri"/>
        <family val="2"/>
      </rPr>
      <t>B.Noor Ahmed SA(MM)</t>
    </r>
    <r>
      <rPr>
        <b/>
        <sz val="11"/>
        <color indexed="8"/>
        <rFont val="Calibri"/>
        <family val="2"/>
      </rPr>
      <t xml:space="preserve">
Chittoor
</t>
    </r>
    <r>
      <rPr>
        <sz val="11"/>
        <color theme="1"/>
        <rFont val="Calibri"/>
        <family val="2"/>
      </rPr>
      <t xml:space="preserve">
</t>
    </r>
  </si>
  <si>
    <t>MEDICAL REIMBURSEMENT OF AP STATE GOVERNEMNT EMPLOYEES</t>
  </si>
  <si>
    <r>
      <t xml:space="preserve">A software by S.Seshadri SA(MM),ZPHS MD Mangalam,GD Nllore,Chittoor stay tuned for more updated softwares </t>
    </r>
    <r>
      <rPr>
        <b/>
        <sz val="12"/>
        <color indexed="53"/>
        <rFont val="Calibri"/>
        <family val="2"/>
      </rPr>
      <t>www.apteacher.net</t>
    </r>
  </si>
  <si>
    <t>V</t>
  </si>
  <si>
    <t>APTC FORM - 101</t>
  </si>
  <si>
    <t>ఆంధ్ర ప్రధేశ్ ప్రభుత్వం</t>
  </si>
  <si>
    <t>See subsidiary Rules 2(W) Under Treasury Rule 15</t>
  </si>
  <si>
    <t>Govt. Memo No. 38907/Accounts/65-5 Dt, 21-02-1963</t>
  </si>
  <si>
    <t>STO Code:</t>
  </si>
  <si>
    <t>Date:</t>
  </si>
  <si>
    <t>(for Treasury use only)</t>
  </si>
  <si>
    <t>STO Name:</t>
  </si>
  <si>
    <t xml:space="preserve">To </t>
  </si>
  <si>
    <t>DDO Code:</t>
  </si>
  <si>
    <t>The Treasury Officer/Manager</t>
  </si>
  <si>
    <t>State Bank of India,</t>
  </si>
  <si>
    <t>Greamspet</t>
  </si>
  <si>
    <t>Bank Branch Code:</t>
  </si>
  <si>
    <t xml:space="preserve"> </t>
  </si>
  <si>
    <t>Head of Accounts</t>
  </si>
  <si>
    <t xml:space="preserve">Please Pay Bill No.                                  </t>
  </si>
  <si>
    <t>Dated:</t>
  </si>
  <si>
    <t>(Major Head)</t>
  </si>
  <si>
    <t xml:space="preserve">         (Sub - MH)</t>
  </si>
  <si>
    <t>(Minor Head)</t>
  </si>
  <si>
    <t>(Grp-SH)</t>
  </si>
  <si>
    <t xml:space="preserve">for the office of the </t>
  </si>
  <si>
    <t xml:space="preserve">whose specimen signature is attested </t>
  </si>
  <si>
    <t>here with.</t>
  </si>
  <si>
    <t xml:space="preserve">      (Sub Head)</t>
  </si>
  <si>
    <t xml:space="preserve">   (Det. Head)</t>
  </si>
  <si>
    <t>(Sub Det. Head)</t>
  </si>
  <si>
    <t>Signature of the Govt. Servant</t>
  </si>
  <si>
    <t>Signature of the DDO</t>
  </si>
  <si>
    <t>Non-Plan - N</t>
  </si>
  <si>
    <t>Charged-C</t>
  </si>
  <si>
    <t>Contingency Fund MH/</t>
  </si>
  <si>
    <t>Received the payment</t>
  </si>
  <si>
    <t>Plan - P</t>
  </si>
  <si>
    <t>Voted-V</t>
  </si>
  <si>
    <t>Service Major Head</t>
  </si>
  <si>
    <t xml:space="preserve">Gross    </t>
  </si>
  <si>
    <r>
      <t xml:space="preserve">    Deductions   </t>
    </r>
    <r>
      <rPr>
        <sz val="12"/>
        <rFont val="Arial"/>
        <family val="2"/>
      </rPr>
      <t xml:space="preserve">  </t>
    </r>
  </si>
  <si>
    <t xml:space="preserve">Net     </t>
  </si>
  <si>
    <t>Attested</t>
  </si>
  <si>
    <t>Messenger Name :</t>
  </si>
  <si>
    <t>(As in APTC Form - 101)</t>
  </si>
  <si>
    <t xml:space="preserve">Specimen Signature of </t>
  </si>
  <si>
    <t>Messenger</t>
  </si>
  <si>
    <t>Signature of the Govt.</t>
  </si>
  <si>
    <t>Servant receiving the Payment</t>
  </si>
  <si>
    <t>STO Signature</t>
  </si>
  <si>
    <t>ANNEXURE-I</t>
  </si>
  <si>
    <t>(Employee Details)</t>
  </si>
  <si>
    <t>(To be furnished by the DDO in triplicate along with the bill)</t>
  </si>
  <si>
    <t xml:space="preserve">Name of the NPB: </t>
  </si>
  <si>
    <t xml:space="preserve">  DATE :</t>
  </si>
  <si>
    <t xml:space="preserve">DDO Code:          </t>
  </si>
  <si>
    <t>DDO Designation:</t>
  </si>
  <si>
    <t>Trans-ID-No :_____________</t>
  </si>
  <si>
    <t>S
No.</t>
  </si>
  <si>
    <t>Employee
 code No</t>
  </si>
  <si>
    <t>Employee Name</t>
  </si>
  <si>
    <t xml:space="preserve">Employee  
A/C No.                                                                                                                                                                                                                                             </t>
  </si>
  <si>
    <t xml:space="preserve">Amount to 
be Credited                                                                                                                                                                                                                                         </t>
  </si>
  <si>
    <t>TOTAL:</t>
  </si>
  <si>
    <t xml:space="preserve"> Signature of the TO</t>
  </si>
  <si>
    <t>(with seal)</t>
  </si>
  <si>
    <t>ANNEXURE-II</t>
  </si>
  <si>
    <t>Trasaction ID:</t>
  </si>
  <si>
    <t>SINO</t>
  </si>
  <si>
    <t>Name of the pay Bank (NPB)</t>
  </si>
  <si>
    <t>Purpose</t>
  </si>
  <si>
    <t>Amount to be recovered</t>
  </si>
  <si>
    <t>Signture of the TO</t>
  </si>
  <si>
    <t>DDO Name and Designation:</t>
  </si>
  <si>
    <t>Name of the Link Bank:</t>
  </si>
  <si>
    <t>DDO Code:________________</t>
  </si>
  <si>
    <t>DDO Desingnation:_____________</t>
  </si>
  <si>
    <t>Treasury/PAO Code:_________________</t>
  </si>
  <si>
    <t>Treasury/PAO Name:________________</t>
  </si>
  <si>
    <t>_________</t>
  </si>
  <si>
    <t>_______________</t>
  </si>
  <si>
    <t>DDO Desingnation:_________________</t>
  </si>
  <si>
    <t>DDO Office Name:_____________</t>
  </si>
  <si>
    <t>Name of the LNB:________________</t>
  </si>
  <si>
    <t xml:space="preserve">for    Rs:  </t>
  </si>
  <si>
    <t>In words:___________________________________________________</t>
  </si>
  <si>
    <t>________________________________________________)</t>
  </si>
  <si>
    <t>____________________</t>
  </si>
  <si>
    <t>______________</t>
  </si>
  <si>
    <t>to Sri/Smt:______________________________________</t>
  </si>
  <si>
    <r>
      <t xml:space="preserve">Software Prepared by
</t>
    </r>
    <r>
      <rPr>
        <b/>
        <sz val="14"/>
        <color indexed="17"/>
        <rFont val="Calibri"/>
        <family val="2"/>
      </rPr>
      <t>S.Seshadri M.Sc.,B.Ed.,</t>
    </r>
    <r>
      <rPr>
        <sz val="11"/>
        <color theme="1"/>
        <rFont val="Calibri"/>
        <family val="2"/>
      </rPr>
      <t xml:space="preserve">
</t>
    </r>
    <r>
      <rPr>
        <b/>
        <sz val="11"/>
        <color indexed="8"/>
        <rFont val="Calibri"/>
        <family val="2"/>
      </rPr>
      <t>ZPHS MD Mangalam,</t>
    </r>
    <r>
      <rPr>
        <sz val="11"/>
        <color theme="1"/>
        <rFont val="Calibri"/>
        <family val="2"/>
      </rPr>
      <t xml:space="preserve">
</t>
    </r>
    <r>
      <rPr>
        <b/>
        <sz val="11"/>
        <color indexed="8"/>
        <rFont val="Calibri"/>
        <family val="2"/>
      </rPr>
      <t>GD Nellore Mangal,Chittoor-517125</t>
    </r>
  </si>
  <si>
    <r>
      <t>A software by</t>
    </r>
    <r>
      <rPr>
        <b/>
        <sz val="12"/>
        <color indexed="8"/>
        <rFont val="Calibri"/>
        <family val="2"/>
      </rPr>
      <t xml:space="preserve"> www.apteacher.net</t>
    </r>
  </si>
  <si>
    <t>Signature of DDO</t>
  </si>
  <si>
    <t>Singature of the Employee</t>
  </si>
  <si>
    <r>
      <t xml:space="preserve">Employee Information:                                                                                                        </t>
    </r>
    <r>
      <rPr>
        <b/>
        <sz val="11"/>
        <color indexed="60"/>
        <rFont val="Andalus"/>
        <family val="1"/>
      </rPr>
      <t>www.apteacher.net</t>
    </r>
  </si>
  <si>
    <t>Ph:9492070567</t>
  </si>
  <si>
    <t>CLICK AND GET YOUR FROMS</t>
  </si>
  <si>
    <t>TREASURY BILLS</t>
  </si>
  <si>
    <t>www.onlymaths.com</t>
  </si>
  <si>
    <t>A software by S.Seshadri SA(MM),ZPHS-MD Mangalam,GD Nellore  www.apteacher.net</t>
  </si>
  <si>
    <t>A software by Sri.Seshadri SA(MM),ZPHS-Mangalam,GD Nellore,Chittoor -517419</t>
  </si>
  <si>
    <t>A software by S.Seshadri SA(MM) ZPHS MD Mangalam,GD Nellore,Chittoor  www.apteacher.net</t>
  </si>
  <si>
    <t>Net in words:</t>
  </si>
  <si>
    <t>_______________________________________________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</si>
</sst>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dd/mm/yyyy;@"/>
    <numFmt numFmtId="166" formatCode="&quot;Rs&quot;#,##0.00_);\(&quot;Rs&quot;#,##0.00\)"/>
    <numFmt numFmtId="167" formatCode="&quot;Rs&quot;#,##0_);[Red]\(&quot;Rs&quot;#,##0\)"/>
    <numFmt numFmtId="168" formatCode="&quot;Rs&quot;#,##0_);\(&quot;Rs&quot;#,##0\)"/>
  </numFmts>
  <fonts count="113">
    <font>
      <sz val="11"/>
      <color theme="1"/>
      <name val="Calibri"/>
      <family val="2"/>
    </font>
    <font>
      <sz val="11"/>
      <color indexed="8"/>
      <name val="Calibri"/>
      <family val="2"/>
    </font>
    <font>
      <sz val="7"/>
      <color indexed="8"/>
      <name val="Calibri"/>
      <family val="2"/>
    </font>
    <font>
      <b/>
      <sz val="11"/>
      <color indexed="8"/>
      <name val="Calibri"/>
      <family val="2"/>
    </font>
    <font>
      <b/>
      <sz val="12"/>
      <color indexed="8"/>
      <name val="Calibri"/>
      <family val="2"/>
    </font>
    <font>
      <sz val="10"/>
      <name val="Arial"/>
      <family val="2"/>
    </font>
    <font>
      <sz val="13"/>
      <color indexed="8"/>
      <name val="Calibri"/>
      <family val="2"/>
    </font>
    <font>
      <sz val="10"/>
      <color indexed="8"/>
      <name val="Calibri"/>
      <family val="2"/>
    </font>
    <font>
      <sz val="9"/>
      <color indexed="8"/>
      <name val="Calibri"/>
      <family val="2"/>
    </font>
    <font>
      <b/>
      <u val="single"/>
      <sz val="14"/>
      <color indexed="63"/>
      <name val="Calibri"/>
      <family val="2"/>
    </font>
    <font>
      <b/>
      <sz val="12"/>
      <color indexed="10"/>
      <name val="Calibri"/>
      <family val="2"/>
    </font>
    <font>
      <b/>
      <sz val="11"/>
      <color indexed="10"/>
      <name val="Calibri"/>
      <family val="2"/>
    </font>
    <font>
      <b/>
      <sz val="12"/>
      <color indexed="53"/>
      <name val="Calibri"/>
      <family val="2"/>
    </font>
    <font>
      <sz val="14"/>
      <name val="Arial"/>
      <family val="2"/>
    </font>
    <font>
      <b/>
      <sz val="16"/>
      <name val="Arial"/>
      <family val="2"/>
    </font>
    <font>
      <sz val="12"/>
      <name val="Arial"/>
      <family val="2"/>
    </font>
    <font>
      <sz val="10"/>
      <color indexed="10"/>
      <name val="Arial"/>
      <family val="2"/>
    </font>
    <font>
      <u val="single"/>
      <sz val="15"/>
      <name val="Arial"/>
      <family val="2"/>
    </font>
    <font>
      <sz val="11"/>
      <name val="Arial"/>
      <family val="2"/>
    </font>
    <font>
      <b/>
      <sz val="11"/>
      <name val="Arial"/>
      <family val="2"/>
    </font>
    <font>
      <b/>
      <u val="single"/>
      <sz val="10"/>
      <name val="Arial"/>
      <family val="2"/>
    </font>
    <font>
      <b/>
      <sz val="12"/>
      <name val="Arial"/>
      <family val="2"/>
    </font>
    <font>
      <sz val="10"/>
      <color indexed="8"/>
      <name val="Arial"/>
      <family val="2"/>
    </font>
    <font>
      <u val="single"/>
      <sz val="10"/>
      <name val="Arial"/>
      <family val="2"/>
    </font>
    <font>
      <sz val="16"/>
      <name val="Arial"/>
      <family val="2"/>
    </font>
    <font>
      <b/>
      <sz val="10"/>
      <name val="Arial"/>
      <family val="2"/>
    </font>
    <font>
      <b/>
      <sz val="14"/>
      <name val="Arial"/>
      <family val="2"/>
    </font>
    <font>
      <b/>
      <u val="single"/>
      <sz val="11"/>
      <name val="Arial"/>
      <family val="2"/>
    </font>
    <font>
      <sz val="14"/>
      <color indexed="8"/>
      <name val="Arial"/>
      <family val="2"/>
    </font>
    <font>
      <b/>
      <sz val="11"/>
      <color indexed="8"/>
      <name val="Arial"/>
      <family val="2"/>
    </font>
    <font>
      <sz val="7"/>
      <name val="Arial"/>
      <family val="2"/>
    </font>
    <font>
      <sz val="16"/>
      <name val="Times New Roman"/>
      <family val="1"/>
    </font>
    <font>
      <sz val="8"/>
      <name val="Arial"/>
      <family val="2"/>
    </font>
    <font>
      <u val="single"/>
      <sz val="11"/>
      <name val="Arial"/>
      <family val="2"/>
    </font>
    <font>
      <b/>
      <sz val="12"/>
      <name val="Times New Roman"/>
      <family val="1"/>
    </font>
    <font>
      <sz val="22"/>
      <name val="Arial"/>
      <family val="2"/>
    </font>
    <font>
      <sz val="9"/>
      <name val="Arial"/>
      <family val="2"/>
    </font>
    <font>
      <sz val="15"/>
      <name val="Arial"/>
      <family val="2"/>
    </font>
    <font>
      <b/>
      <sz val="14"/>
      <color indexed="17"/>
      <name val="Calibri"/>
      <family val="2"/>
    </font>
    <font>
      <b/>
      <sz val="11"/>
      <color indexed="60"/>
      <name val="Andalu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u val="single"/>
      <sz val="11"/>
      <color indexed="8"/>
      <name val="Calibri"/>
      <family val="2"/>
    </font>
    <font>
      <sz val="18"/>
      <color indexed="44"/>
      <name val="Calibri"/>
      <family val="2"/>
    </font>
    <font>
      <b/>
      <sz val="13"/>
      <color indexed="8"/>
      <name val="Calibri"/>
      <family val="2"/>
    </font>
    <font>
      <sz val="8"/>
      <color indexed="8"/>
      <name val="Calibri"/>
      <family val="2"/>
    </font>
    <font>
      <sz val="12"/>
      <color indexed="8"/>
      <name val="Calibri"/>
      <family val="2"/>
    </font>
    <font>
      <b/>
      <sz val="11"/>
      <color indexed="8"/>
      <name val="Andalus"/>
      <family val="1"/>
    </font>
    <font>
      <sz val="15"/>
      <color indexed="8"/>
      <name val="Bodoni MT Black"/>
      <family val="1"/>
    </font>
    <font>
      <b/>
      <sz val="14"/>
      <color indexed="9"/>
      <name val="Calibri"/>
      <family val="2"/>
    </font>
    <font>
      <b/>
      <sz val="14"/>
      <color indexed="8"/>
      <name val="Calibri"/>
      <family val="2"/>
    </font>
    <font>
      <b/>
      <sz val="11"/>
      <color indexed="12"/>
      <name val="Calibri"/>
      <family val="2"/>
    </font>
    <font>
      <b/>
      <u val="single"/>
      <sz val="15"/>
      <color indexed="23"/>
      <name val="Calibri"/>
      <family val="2"/>
    </font>
    <font>
      <sz val="9.5"/>
      <color indexed="8"/>
      <name val="Calibri"/>
      <family val="2"/>
    </font>
    <font>
      <b/>
      <sz val="15"/>
      <color indexed="8"/>
      <name val="Calibri"/>
      <family val="2"/>
    </font>
    <font>
      <sz val="14"/>
      <color indexed="8"/>
      <name val="Calibri"/>
      <family val="2"/>
    </font>
    <font>
      <sz val="8"/>
      <name val="Tahoma"/>
      <family val="2"/>
    </font>
    <font>
      <b/>
      <sz val="11"/>
      <color indexed="18"/>
      <name val="Calibri"/>
      <family val="0"/>
    </font>
    <font>
      <b/>
      <sz val="10"/>
      <color indexed="8"/>
      <name val="Bookman Old Style"/>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sz val="10.5"/>
      <color theme="1"/>
      <name val="Calibri"/>
      <family val="2"/>
    </font>
    <font>
      <sz val="10"/>
      <color theme="1"/>
      <name val="Calibri"/>
      <family val="2"/>
    </font>
    <font>
      <sz val="9"/>
      <color theme="1"/>
      <name val="Calibri"/>
      <family val="2"/>
    </font>
    <font>
      <u val="single"/>
      <sz val="11"/>
      <color theme="1"/>
      <name val="Calibri"/>
      <family val="2"/>
    </font>
    <font>
      <sz val="18"/>
      <color theme="8" tint="0.5999900102615356"/>
      <name val="Calibri"/>
      <family val="2"/>
    </font>
    <font>
      <b/>
      <sz val="13"/>
      <color theme="1"/>
      <name val="Calibri"/>
      <family val="2"/>
    </font>
    <font>
      <b/>
      <sz val="12"/>
      <color theme="1"/>
      <name val="Calibri"/>
      <family val="2"/>
    </font>
    <font>
      <sz val="8"/>
      <color theme="1"/>
      <name val="Calibri"/>
      <family val="2"/>
    </font>
    <font>
      <sz val="7"/>
      <color theme="1"/>
      <name val="Calibri"/>
      <family val="2"/>
    </font>
    <font>
      <sz val="12"/>
      <color theme="1"/>
      <name val="Calibri"/>
      <family val="2"/>
    </font>
    <font>
      <b/>
      <sz val="11"/>
      <color rgb="FF002060"/>
      <name val="Calibri"/>
      <family val="2"/>
    </font>
    <font>
      <b/>
      <sz val="14"/>
      <color theme="0"/>
      <name val="Calibri"/>
      <family val="2"/>
    </font>
    <font>
      <b/>
      <sz val="14"/>
      <color theme="1"/>
      <name val="Calibri"/>
      <family val="2"/>
    </font>
    <font>
      <b/>
      <sz val="11"/>
      <color theme="10"/>
      <name val="Calibri"/>
      <family val="2"/>
    </font>
    <font>
      <b/>
      <sz val="11"/>
      <color theme="1"/>
      <name val="Andalus"/>
      <family val="1"/>
    </font>
    <font>
      <sz val="15"/>
      <color theme="1"/>
      <name val="Bodoni MT Black"/>
      <family val="1"/>
    </font>
    <font>
      <b/>
      <u val="single"/>
      <sz val="15"/>
      <color theme="1" tint="0.34999001026153564"/>
      <name val="Calibri"/>
      <family val="2"/>
    </font>
    <font>
      <sz val="9.5"/>
      <color theme="1"/>
      <name val="Calibri"/>
      <family val="2"/>
    </font>
    <font>
      <b/>
      <sz val="15"/>
      <color theme="1"/>
      <name val="Calibri"/>
      <family val="2"/>
    </font>
    <font>
      <sz val="14"/>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patternFill patternType="lightGrid">
        <fgColor rgb="FF00B050"/>
        <bgColor rgb="FF92D050"/>
      </patternFill>
    </fill>
    <fill>
      <gradientFill degree="90">
        <stop position="0">
          <color theme="6" tint="0.5999900102615356"/>
        </stop>
        <stop position="0.5">
          <color rgb="FF00B050"/>
        </stop>
        <stop position="1">
          <color theme="6" tint="0.5999900102615356"/>
        </stop>
      </gradientFill>
    </fill>
    <fill>
      <patternFill patternType="solid">
        <fgColor rgb="FFFFFF00"/>
        <bgColor indexed="64"/>
      </patternFill>
    </fill>
    <fill>
      <gradientFill degree="90">
        <stop position="0">
          <color theme="6" tint="0.8000100255012512"/>
        </stop>
        <stop position="0.5">
          <color theme="4"/>
        </stop>
        <stop position="1">
          <color theme="6" tint="0.8000100255012512"/>
        </stop>
      </gradientFill>
    </fill>
    <fill>
      <gradientFill degree="90">
        <stop position="0">
          <color theme="6" tint="0.8000100255012512"/>
        </stop>
        <stop position="0.5">
          <color theme="6" tint="0.5999900102615356"/>
        </stop>
        <stop position="1">
          <color theme="6" tint="0.8000100255012512"/>
        </stop>
      </gradientFill>
    </fill>
    <fill>
      <gradientFill degree="90">
        <stop position="0">
          <color theme="8" tint="0.8000100255012512"/>
        </stop>
        <stop position="0.5">
          <color theme="8" tint="0.40000998973846436"/>
        </stop>
        <stop position="1">
          <color theme="8" tint="0.8000100255012512"/>
        </stop>
      </gradientFill>
    </fill>
    <fill>
      <patternFill patternType="solid">
        <fgColor theme="2" tint="-0.09996999800205231"/>
        <bgColor indexed="64"/>
      </pattern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8000100255012512"/>
        </stop>
        <stop position="0.5">
          <color theme="4"/>
        </stop>
        <stop position="1">
          <color theme="6" tint="0.8000100255012512"/>
        </stop>
      </gradientFill>
    </fill>
    <fill>
      <gradientFill degree="90">
        <stop position="0">
          <color theme="8" tint="0.8000100255012512"/>
        </stop>
        <stop position="0.5">
          <color theme="8" tint="0.40000998973846436"/>
        </stop>
        <stop position="1">
          <color theme="8" tint="0.8000100255012512"/>
        </stop>
      </gradientFill>
    </fill>
    <fill>
      <patternFill patternType="lightGrid">
        <fgColor theme="3" tint="0.7999799847602844"/>
      </patternFill>
    </fill>
    <fill>
      <patternFill patternType="lightGrid">
        <fgColor theme="8" tint="0.7999799847602844"/>
      </patternFill>
    </fill>
    <fill>
      <gradientFill degree="90">
        <stop position="0">
          <color theme="6" tint="0.8000100255012512"/>
        </stop>
        <stop position="0.5">
          <color theme="4"/>
        </stop>
        <stop position="1">
          <color theme="6" tint="0.8000100255012512"/>
        </stop>
      </gradientFill>
    </fill>
    <fill>
      <gradientFill degree="90">
        <stop position="0">
          <color theme="6" tint="0.8000100255012512"/>
        </stop>
        <stop position="0.5">
          <color theme="4"/>
        </stop>
        <stop position="1">
          <color theme="6" tint="0.8000100255012512"/>
        </stop>
      </gradientFill>
    </fill>
    <fill>
      <patternFill patternType="lightGrid">
        <bgColor theme="1"/>
      </patternFill>
    </fill>
    <fill>
      <patternFill patternType="darkGrid">
        <fgColor theme="3" tint="0.7999799847602844"/>
      </patternFill>
    </fill>
    <fill>
      <patternFill patternType="gray0625">
        <fgColor theme="4" tint="0.5999600291252136"/>
        <bgColor theme="0" tint="-0.04997999966144562"/>
      </patternFill>
    </fill>
    <fill>
      <gradientFill degree="90">
        <stop position="0">
          <color theme="8" tint="0.8000100255012512"/>
        </stop>
        <stop position="0.5">
          <color theme="8" tint="0.40000998973846436"/>
        </stop>
        <stop position="1">
          <color theme="8"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patternFill patternType="gray0625">
        <fgColor theme="8" tint="0.3999499976634979"/>
        <bgColor theme="8" tint="0.7999799847602844"/>
      </patternFill>
    </fill>
    <fill>
      <gradientFill degree="90">
        <stop position="0">
          <color theme="6" tint="0.8000100255012512"/>
        </stop>
        <stop position="0.5">
          <color theme="6" tint="0.5999900102615356"/>
        </stop>
        <stop position="1">
          <color theme="6"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1">
          <color theme="5" tint="0.5999900102615356"/>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8000100255012512"/>
        </stop>
        <stop position="1">
          <color theme="6" tint="0.5999900102615356"/>
        </stop>
      </gradient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dashed"/>
      <right style="dashed"/>
      <top style="dashed"/>
      <bottom style="dashed"/>
    </border>
    <border>
      <left style="thin"/>
      <right style="dashed"/>
      <top style="thin"/>
      <bottom style="dashed"/>
    </border>
    <border>
      <left style="dashed"/>
      <right style="dashed"/>
      <top style="thin"/>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dashed"/>
      <right style="thin"/>
      <top style="thin"/>
      <bottom style="dashed"/>
    </border>
    <border>
      <left style="dashed"/>
      <right style="thin"/>
      <top style="dashed"/>
      <bottom style="dashed"/>
    </border>
    <border>
      <left style="dashed"/>
      <right style="thin"/>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hair"/>
      <top>
        <color indexed="63"/>
      </top>
      <bottom style="thin"/>
    </border>
    <border>
      <left style="hair"/>
      <right style="hair"/>
      <top>
        <color indexed="63"/>
      </top>
      <bottom style="thin"/>
    </border>
    <border>
      <left>
        <color indexed="63"/>
      </left>
      <right>
        <color indexed="63"/>
      </right>
      <top style="thin"/>
      <bottom style="thin"/>
    </border>
    <border>
      <left style="medium">
        <color theme="3" tint="-0.24993999302387238"/>
      </left>
      <right>
        <color indexed="63"/>
      </right>
      <top>
        <color indexed="63"/>
      </top>
      <bottom>
        <color indexed="63"/>
      </bottom>
    </border>
    <border>
      <left>
        <color indexed="63"/>
      </left>
      <right style="medium">
        <color theme="3" tint="-0.24993999302387238"/>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color indexed="63"/>
      </left>
      <right style="medium">
        <color theme="3" tint="-0.24993999302387238"/>
      </right>
      <top>
        <color indexed="63"/>
      </top>
      <bottom style="medium">
        <color theme="3" tint="-0.24993999302387238"/>
      </bottom>
    </border>
    <border>
      <left style="thin"/>
      <right style="thin"/>
      <top>
        <color indexed="63"/>
      </top>
      <bottom style="thin"/>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color indexed="63"/>
      </left>
      <right style="medium">
        <color theme="3" tint="-0.24993999302387238"/>
      </right>
      <top style="medium">
        <color theme="3" tint="-0.24993999302387238"/>
      </top>
      <bottom>
        <color indexed="63"/>
      </bottom>
    </border>
    <border>
      <left style="thin">
        <color rgb="FF7030A0"/>
      </left>
      <right>
        <color indexed="63"/>
      </right>
      <top style="thin">
        <color rgb="FF7030A0"/>
      </top>
      <bottom>
        <color indexed="63"/>
      </bottom>
    </border>
    <border>
      <left>
        <color indexed="63"/>
      </left>
      <right>
        <color indexed="63"/>
      </right>
      <top style="thin">
        <color rgb="FF7030A0"/>
      </top>
      <bottom>
        <color indexed="63"/>
      </bottom>
    </border>
    <border>
      <left>
        <color indexed="63"/>
      </left>
      <right style="thin">
        <color rgb="FF7030A0"/>
      </right>
      <top style="thin">
        <color rgb="FF7030A0"/>
      </top>
      <bottom>
        <color indexed="63"/>
      </bottom>
    </border>
    <border>
      <left style="thin">
        <color rgb="FF7030A0"/>
      </left>
      <right>
        <color indexed="63"/>
      </right>
      <top>
        <color indexed="63"/>
      </top>
      <bottom>
        <color indexed="63"/>
      </bottom>
    </border>
    <border>
      <left>
        <color indexed="63"/>
      </left>
      <right style="thin">
        <color rgb="FF7030A0"/>
      </right>
      <top>
        <color indexed="63"/>
      </top>
      <bottom>
        <color indexed="63"/>
      </bottom>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16">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0" xfId="0" applyFill="1" applyAlignment="1" applyProtection="1">
      <alignment/>
      <protection hidden="1" locked="0"/>
    </xf>
    <xf numFmtId="0" fontId="0" fillId="0" borderId="0" xfId="0" applyAlignment="1" applyProtection="1">
      <alignment/>
      <protection hidden="1" locked="0"/>
    </xf>
    <xf numFmtId="2" fontId="0" fillId="34" borderId="14" xfId="0" applyNumberFormat="1" applyFill="1" applyBorder="1" applyAlignment="1" applyProtection="1">
      <alignment horizontal="center" vertical="center"/>
      <protection hidden="1" locked="0"/>
    </xf>
    <xf numFmtId="0" fontId="0" fillId="35" borderId="15" xfId="0" applyFill="1" applyBorder="1" applyAlignment="1" applyProtection="1">
      <alignment horizontal="center" vertical="center"/>
      <protection hidden="1" locked="0"/>
    </xf>
    <xf numFmtId="2" fontId="92" fillId="7" borderId="14" xfId="0" applyNumberFormat="1" applyFont="1" applyFill="1" applyBorder="1" applyAlignment="1" applyProtection="1">
      <alignment/>
      <protection hidden="1" locked="0"/>
    </xf>
    <xf numFmtId="0" fontId="92" fillId="6" borderId="15" xfId="0" applyFont="1" applyFill="1" applyBorder="1" applyAlignment="1" applyProtection="1">
      <alignment/>
      <protection hidden="1" locked="0"/>
    </xf>
    <xf numFmtId="0" fontId="5" fillId="36" borderId="0" xfId="57" applyFill="1" applyAlignment="1" applyProtection="1">
      <alignment horizontal="center" vertical="center"/>
      <protection hidden="1" locked="0"/>
    </xf>
    <xf numFmtId="0" fontId="5" fillId="36" borderId="0" xfId="57" applyFont="1" applyFill="1" applyBorder="1" applyAlignment="1" applyProtection="1">
      <alignment horizontal="center" vertical="center"/>
      <protection hidden="1" locked="0"/>
    </xf>
    <xf numFmtId="0" fontId="92" fillId="6" borderId="15" xfId="0" applyFont="1" applyFill="1" applyBorder="1" applyAlignment="1" applyProtection="1">
      <alignment/>
      <protection hidden="1"/>
    </xf>
    <xf numFmtId="2" fontId="92" fillId="7" borderId="16" xfId="0" applyNumberFormat="1" applyFont="1" applyFill="1" applyBorder="1" applyAlignment="1" applyProtection="1">
      <alignment/>
      <protection hidden="1" locked="0"/>
    </xf>
    <xf numFmtId="0" fontId="92" fillId="6" borderId="17" xfId="0" applyFont="1" applyFill="1" applyBorder="1" applyAlignment="1" applyProtection="1">
      <alignment/>
      <protection hidden="1" locked="0"/>
    </xf>
    <xf numFmtId="0" fontId="0" fillId="33" borderId="0" xfId="0" applyFill="1" applyAlignment="1" applyProtection="1">
      <alignment/>
      <protection hidden="1" locked="0"/>
    </xf>
    <xf numFmtId="2" fontId="0" fillId="33" borderId="0" xfId="0" applyNumberFormat="1" applyFill="1" applyAlignment="1" applyProtection="1">
      <alignment/>
      <protection hidden="1" locked="0"/>
    </xf>
    <xf numFmtId="0" fontId="5" fillId="33" borderId="0" xfId="57" applyFont="1" applyFill="1" applyBorder="1" applyAlignment="1" applyProtection="1">
      <alignment horizontal="center" vertical="center"/>
      <protection hidden="1" locked="0"/>
    </xf>
    <xf numFmtId="2" fontId="0" fillId="0" borderId="0" xfId="0" applyNumberFormat="1" applyAlignment="1" applyProtection="1">
      <alignment/>
      <protection hidden="1" locked="0"/>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pplyProtection="1">
      <alignment/>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0" fillId="0" borderId="21" xfId="0"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0" xfId="0" applyAlignment="1" applyProtection="1">
      <alignment vertical="center"/>
      <protection hidden="1"/>
    </xf>
    <xf numFmtId="0" fontId="93" fillId="0" borderId="21" xfId="0" applyFont="1" applyBorder="1" applyAlignment="1" applyProtection="1">
      <alignment vertical="center" wrapText="1"/>
      <protection hidden="1"/>
    </xf>
    <xf numFmtId="0" fontId="0" fillId="0" borderId="0" xfId="0" applyAlignment="1" applyProtection="1">
      <alignment wrapText="1"/>
      <protection hidden="1"/>
    </xf>
    <xf numFmtId="0" fontId="0" fillId="0" borderId="21" xfId="0" applyBorder="1" applyAlignment="1" applyProtection="1">
      <alignment vertical="center" wrapText="1"/>
      <protection hidden="1" locked="0"/>
    </xf>
    <xf numFmtId="0" fontId="0" fillId="0" borderId="21" xfId="0" applyBorder="1" applyAlignment="1" applyProtection="1">
      <alignment vertical="center"/>
      <protection hidden="1" locked="0"/>
    </xf>
    <xf numFmtId="0" fontId="0" fillId="0" borderId="22" xfId="0" applyFont="1" applyBorder="1" applyAlignment="1" applyProtection="1">
      <alignment horizontal="center" vertical="center"/>
      <protection hidden="1"/>
    </xf>
    <xf numFmtId="0" fontId="0" fillId="0" borderId="23" xfId="0" applyBorder="1" applyAlignment="1" applyProtection="1">
      <alignment vertical="center" wrapText="1"/>
      <protection hidden="1"/>
    </xf>
    <xf numFmtId="0" fontId="0" fillId="0" borderId="23" xfId="0" applyBorder="1" applyAlignment="1" applyProtection="1">
      <alignment/>
      <protection hidden="1"/>
    </xf>
    <xf numFmtId="0" fontId="0" fillId="0" borderId="24" xfId="0" applyFont="1" applyBorder="1" applyAlignment="1" applyProtection="1">
      <alignment horizontal="center" vertical="center"/>
      <protection hidden="1"/>
    </xf>
    <xf numFmtId="0" fontId="0" fillId="0" borderId="21" xfId="0" applyBorder="1" applyAlignment="1" applyProtection="1">
      <alignment/>
      <protection hidden="1"/>
    </xf>
    <xf numFmtId="0" fontId="94" fillId="0" borderId="21" xfId="0" applyFont="1" applyBorder="1" applyAlignment="1" applyProtection="1">
      <alignment vertical="center" wrapText="1"/>
      <protection hidden="1"/>
    </xf>
    <xf numFmtId="0" fontId="95" fillId="0" borderId="21" xfId="0" applyFont="1" applyBorder="1" applyAlignment="1" applyProtection="1">
      <alignment vertical="center" wrapText="1"/>
      <protection hidden="1"/>
    </xf>
    <xf numFmtId="0" fontId="95" fillId="0" borderId="25" xfId="0" applyFont="1" applyBorder="1" applyAlignment="1" applyProtection="1">
      <alignment horizontal="center" vertical="center"/>
      <protection hidden="1"/>
    </xf>
    <xf numFmtId="0" fontId="0" fillId="0" borderId="26" xfId="0" applyBorder="1" applyAlignment="1" applyProtection="1">
      <alignment vertical="center" wrapText="1"/>
      <protection hidden="1"/>
    </xf>
    <xf numFmtId="0" fontId="0" fillId="0" borderId="26" xfId="0" applyBorder="1" applyAlignment="1" applyProtection="1">
      <alignment/>
      <protection hidden="1"/>
    </xf>
    <xf numFmtId="0" fontId="0" fillId="0" borderId="0" xfId="0" applyFont="1" applyAlignment="1" applyProtection="1">
      <alignment/>
      <protection hidden="1"/>
    </xf>
    <xf numFmtId="0" fontId="0" fillId="0" borderId="27" xfId="0" applyBorder="1" applyAlignment="1" applyProtection="1">
      <alignment wrapText="1"/>
      <protection hidden="1" locked="0"/>
    </xf>
    <xf numFmtId="0" fontId="0" fillId="0" borderId="28" xfId="0" applyBorder="1" applyAlignment="1" applyProtection="1">
      <alignment horizontal="left" vertical="center"/>
      <protection hidden="1" locked="0"/>
    </xf>
    <xf numFmtId="0" fontId="0" fillId="0" borderId="28" xfId="0" applyBorder="1" applyAlignment="1" applyProtection="1">
      <alignment wrapText="1"/>
      <protection hidden="1" locked="0"/>
    </xf>
    <xf numFmtId="0" fontId="0" fillId="0" borderId="28" xfId="0" applyBorder="1" applyAlignment="1" applyProtection="1">
      <alignment vertical="center"/>
      <protection hidden="1" locked="0"/>
    </xf>
    <xf numFmtId="0" fontId="0" fillId="0" borderId="28" xfId="0" applyBorder="1" applyAlignment="1" applyProtection="1">
      <alignment vertical="center" wrapText="1"/>
      <protection hidden="1" locked="0"/>
    </xf>
    <xf numFmtId="0" fontId="0" fillId="0" borderId="28" xfId="0" applyBorder="1" applyAlignment="1" applyProtection="1">
      <alignment/>
      <protection hidden="1" locked="0"/>
    </xf>
    <xf numFmtId="0" fontId="0" fillId="0" borderId="29" xfId="0" applyBorder="1" applyAlignment="1" applyProtection="1">
      <alignment/>
      <protection hidden="1" locked="0"/>
    </xf>
    <xf numFmtId="0" fontId="96" fillId="0" borderId="13" xfId="0" applyFont="1" applyBorder="1" applyAlignment="1">
      <alignment/>
    </xf>
    <xf numFmtId="0" fontId="13" fillId="0" borderId="0" xfId="56" applyFont="1" applyAlignment="1">
      <alignment/>
      <protection/>
    </xf>
    <xf numFmtId="0" fontId="5" fillId="0" borderId="0" xfId="56" applyFont="1">
      <alignment/>
      <protection/>
    </xf>
    <xf numFmtId="0" fontId="5" fillId="0" borderId="0" xfId="56" applyFont="1" applyAlignment="1">
      <alignment horizontal="center"/>
      <protection/>
    </xf>
    <xf numFmtId="0" fontId="5" fillId="0" borderId="0" xfId="56" applyFont="1" applyAlignment="1">
      <alignment/>
      <protection/>
    </xf>
    <xf numFmtId="0" fontId="16" fillId="0" borderId="0" xfId="56" applyFont="1">
      <alignment/>
      <protection/>
    </xf>
    <xf numFmtId="0" fontId="17" fillId="0" borderId="0" xfId="56" applyFont="1">
      <alignment/>
      <protection/>
    </xf>
    <xf numFmtId="0" fontId="5" fillId="0" borderId="30" xfId="56" applyFont="1" applyBorder="1">
      <alignment/>
      <protection/>
    </xf>
    <xf numFmtId="0" fontId="5" fillId="0" borderId="31" xfId="56" applyFont="1" applyBorder="1">
      <alignment/>
      <protection/>
    </xf>
    <xf numFmtId="0" fontId="18" fillId="0" borderId="0" xfId="56" applyFont="1">
      <alignment/>
      <protection/>
    </xf>
    <xf numFmtId="0" fontId="19" fillId="0" borderId="0" xfId="56" applyFont="1">
      <alignment/>
      <protection/>
    </xf>
    <xf numFmtId="0" fontId="5" fillId="0" borderId="18" xfId="56" applyFont="1" applyBorder="1">
      <alignment/>
      <protection/>
    </xf>
    <xf numFmtId="0" fontId="5" fillId="0" borderId="0" xfId="56" applyFont="1" applyBorder="1">
      <alignment/>
      <protection/>
    </xf>
    <xf numFmtId="0" fontId="20" fillId="0" borderId="0" xfId="56" applyFont="1">
      <alignment/>
      <protection/>
    </xf>
    <xf numFmtId="0" fontId="5" fillId="0" borderId="12" xfId="56" applyFont="1" applyBorder="1">
      <alignment/>
      <protection/>
    </xf>
    <xf numFmtId="0" fontId="5" fillId="0" borderId="10" xfId="56" applyFont="1" applyBorder="1">
      <alignment/>
      <protection/>
    </xf>
    <xf numFmtId="0" fontId="22" fillId="0" borderId="0" xfId="56" applyFont="1">
      <alignment/>
      <protection/>
    </xf>
    <xf numFmtId="0" fontId="23" fillId="0" borderId="0" xfId="56" applyFont="1">
      <alignment/>
      <protection/>
    </xf>
    <xf numFmtId="49" fontId="24" fillId="0" borderId="32" xfId="56" applyNumberFormat="1" applyFont="1" applyBorder="1" applyAlignment="1">
      <alignment horizontal="center"/>
      <protection/>
    </xf>
    <xf numFmtId="0" fontId="13" fillId="0" borderId="20" xfId="56" applyFont="1" applyBorder="1" applyAlignment="1">
      <alignment horizontal="center"/>
      <protection/>
    </xf>
    <xf numFmtId="0" fontId="25" fillId="0" borderId="0" xfId="0" applyFont="1" applyBorder="1" applyAlignment="1">
      <alignment horizontal="center" vertical="center"/>
    </xf>
    <xf numFmtId="0" fontId="25" fillId="0" borderId="0" xfId="56" applyFont="1">
      <alignment/>
      <protection/>
    </xf>
    <xf numFmtId="0" fontId="5" fillId="0" borderId="0" xfId="56" applyFont="1" applyAlignment="1">
      <alignment horizontal="left"/>
      <protection/>
    </xf>
    <xf numFmtId="0" fontId="26" fillId="0" borderId="0" xfId="56" applyFont="1">
      <alignment/>
      <protection/>
    </xf>
    <xf numFmtId="167" fontId="27" fillId="0" borderId="0" xfId="56" applyNumberFormat="1" applyFont="1" applyAlignment="1">
      <alignment horizontal="left" vertical="center"/>
      <protection/>
    </xf>
    <xf numFmtId="168" fontId="19" fillId="0" borderId="0" xfId="56" applyNumberFormat="1" applyFont="1" applyAlignment="1">
      <alignment horizontal="left"/>
      <protection/>
    </xf>
    <xf numFmtId="0" fontId="28" fillId="0" borderId="0" xfId="56" applyFont="1" applyAlignment="1">
      <alignment/>
      <protection/>
    </xf>
    <xf numFmtId="0" fontId="15" fillId="0" borderId="0" xfId="56" applyFont="1">
      <alignment/>
      <protection/>
    </xf>
    <xf numFmtId="0" fontId="5" fillId="0" borderId="0" xfId="56" applyFont="1" applyAlignment="1">
      <alignment horizontal="right"/>
      <protection/>
    </xf>
    <xf numFmtId="0" fontId="23" fillId="0" borderId="0" xfId="56" applyFont="1" applyBorder="1">
      <alignment/>
      <protection/>
    </xf>
    <xf numFmtId="0" fontId="30" fillId="0" borderId="0" xfId="56" applyFont="1">
      <alignment/>
      <protection/>
    </xf>
    <xf numFmtId="0" fontId="18" fillId="0" borderId="0" xfId="0" applyFont="1" applyBorder="1" applyAlignment="1">
      <alignment horizontal="left"/>
    </xf>
    <xf numFmtId="0" fontId="19" fillId="0" borderId="0" xfId="0" applyFont="1" applyBorder="1" applyAlignment="1">
      <alignment horizontal="left"/>
    </xf>
    <xf numFmtId="0" fontId="33" fillId="0" borderId="0" xfId="0" applyFont="1" applyBorder="1" applyAlignment="1">
      <alignment/>
    </xf>
    <xf numFmtId="0" fontId="18" fillId="0" borderId="0" xfId="0" applyFont="1" applyBorder="1" applyAlignment="1">
      <alignment/>
    </xf>
    <xf numFmtId="0" fontId="18" fillId="0" borderId="0" xfId="0" applyFont="1" applyBorder="1" applyAlignment="1">
      <alignment horizontal="center"/>
    </xf>
    <xf numFmtId="0" fontId="34" fillId="0" borderId="33" xfId="0" applyFont="1" applyBorder="1" applyAlignment="1">
      <alignment horizontal="center" vertical="center" wrapText="1"/>
    </xf>
    <xf numFmtId="0" fontId="34" fillId="0" borderId="33" xfId="0" applyFont="1" applyBorder="1" applyAlignment="1">
      <alignment horizontal="center" vertical="center"/>
    </xf>
    <xf numFmtId="0" fontId="15" fillId="0" borderId="33" xfId="0" applyFont="1" applyBorder="1" applyAlignment="1">
      <alignment horizontal="center" vertical="center"/>
    </xf>
    <xf numFmtId="0" fontId="21" fillId="0" borderId="33" xfId="0" applyFont="1" applyBorder="1" applyAlignment="1">
      <alignment horizontal="left" vertical="center"/>
    </xf>
    <xf numFmtId="0" fontId="15" fillId="0" borderId="33" xfId="0" applyNumberFormat="1" applyFont="1" applyBorder="1" applyAlignment="1">
      <alignment horizontal="center" vertical="center" wrapText="1"/>
    </xf>
    <xf numFmtId="4" fontId="21" fillId="0" borderId="33" xfId="0" applyNumberFormat="1" applyFont="1" applyBorder="1" applyAlignment="1">
      <alignment horizontal="right" vertical="center"/>
    </xf>
    <xf numFmtId="0" fontId="15" fillId="0" borderId="33" xfId="0" applyFont="1" applyBorder="1" applyAlignment="1">
      <alignment horizontal="center"/>
    </xf>
    <xf numFmtId="0" fontId="35" fillId="0" borderId="33" xfId="0" applyFont="1" applyBorder="1" applyAlignment="1">
      <alignment/>
    </xf>
    <xf numFmtId="0" fontId="35" fillId="0" borderId="33" xfId="0" applyFont="1" applyBorder="1" applyAlignment="1">
      <alignment horizontal="center"/>
    </xf>
    <xf numFmtId="4" fontId="26" fillId="0" borderId="33" xfId="0" applyNumberFormat="1" applyFont="1" applyBorder="1" applyAlignment="1">
      <alignment/>
    </xf>
    <xf numFmtId="0" fontId="36" fillId="0" borderId="31" xfId="0" applyFont="1" applyBorder="1" applyAlignment="1">
      <alignment/>
    </xf>
    <xf numFmtId="0" fontId="5" fillId="0" borderId="31" xfId="0" applyFont="1" applyBorder="1" applyAlignment="1">
      <alignment/>
    </xf>
    <xf numFmtId="0" fontId="18" fillId="0" borderId="0" xfId="0" applyNumberFormat="1" applyFont="1" applyAlignment="1">
      <alignment/>
    </xf>
    <xf numFmtId="0" fontId="15" fillId="0" borderId="0" xfId="0" applyFont="1" applyAlignment="1">
      <alignment horizontal="center"/>
    </xf>
    <xf numFmtId="0" fontId="15" fillId="0" borderId="0" xfId="0" applyFont="1" applyAlignment="1">
      <alignment/>
    </xf>
    <xf numFmtId="0" fontId="5" fillId="0" borderId="0" xfId="0" applyFont="1" applyAlignment="1">
      <alignment/>
    </xf>
    <xf numFmtId="0" fontId="5" fillId="0" borderId="0" xfId="0" applyFont="1" applyAlignment="1">
      <alignment horizontal="center"/>
    </xf>
    <xf numFmtId="0" fontId="13" fillId="0" borderId="0" xfId="0" applyFont="1" applyAlignment="1">
      <alignment/>
    </xf>
    <xf numFmtId="0" fontId="13" fillId="0" borderId="0" xfId="0" applyFont="1" applyAlignment="1">
      <alignment horizontal="right"/>
    </xf>
    <xf numFmtId="0" fontId="18" fillId="0" borderId="0" xfId="0" applyFont="1" applyAlignment="1">
      <alignment/>
    </xf>
    <xf numFmtId="0" fontId="21" fillId="0" borderId="33" xfId="0" applyFont="1" applyBorder="1" applyAlignment="1">
      <alignment vertical="center"/>
    </xf>
    <xf numFmtId="0" fontId="21" fillId="0" borderId="33" xfId="0" applyFont="1" applyBorder="1" applyAlignment="1">
      <alignment horizontal="center" vertical="center"/>
    </xf>
    <xf numFmtId="0" fontId="24" fillId="0" borderId="34" xfId="0" applyFont="1" applyBorder="1" applyAlignment="1">
      <alignment horizontal="center" vertical="center"/>
    </xf>
    <xf numFmtId="0" fontId="21" fillId="0" borderId="35" xfId="0" applyFont="1" applyBorder="1" applyAlignment="1">
      <alignment horizontal="center" vertical="center" wrapText="1"/>
    </xf>
    <xf numFmtId="4" fontId="24" fillId="0" borderId="35" xfId="0" applyNumberFormat="1" applyFont="1" applyBorder="1" applyAlignment="1">
      <alignment horizontal="center" vertical="center"/>
    </xf>
    <xf numFmtId="0" fontId="36" fillId="0" borderId="0" xfId="0" applyFont="1" applyAlignment="1">
      <alignment/>
    </xf>
    <xf numFmtId="49" fontId="25" fillId="0" borderId="0" xfId="0" applyNumberFormat="1" applyFont="1" applyAlignment="1">
      <alignment/>
    </xf>
    <xf numFmtId="0" fontId="25" fillId="0" borderId="33" xfId="0" applyFont="1" applyBorder="1" applyAlignment="1">
      <alignment horizontal="center" vertical="center" wrapText="1"/>
    </xf>
    <xf numFmtId="0" fontId="18" fillId="0" borderId="0" xfId="56" applyFont="1" applyAlignment="1">
      <alignment vertical="center"/>
      <protection/>
    </xf>
    <xf numFmtId="0" fontId="25" fillId="0" borderId="0" xfId="56" applyFont="1" applyAlignment="1">
      <alignment wrapText="1"/>
      <protection/>
    </xf>
    <xf numFmtId="166" fontId="18" fillId="0" borderId="0" xfId="56" applyNumberFormat="1" applyFont="1" applyAlignment="1">
      <alignment horizontal="left"/>
      <protection/>
    </xf>
    <xf numFmtId="0" fontId="13" fillId="0" borderId="0" xfId="56" applyFont="1">
      <alignment/>
      <protection/>
    </xf>
    <xf numFmtId="0" fontId="0" fillId="37" borderId="0" xfId="0" applyFill="1" applyAlignment="1" applyProtection="1">
      <alignment/>
      <protection locked="0"/>
    </xf>
    <xf numFmtId="0" fontId="97" fillId="37" borderId="0" xfId="0" applyFont="1" applyFill="1" applyAlignment="1" applyProtection="1">
      <alignment horizontal="center" vertical="center"/>
      <protection locked="0"/>
    </xf>
    <xf numFmtId="0" fontId="0" fillId="0" borderId="0" xfId="0" applyAlignment="1" applyProtection="1">
      <alignment/>
      <protection locked="0"/>
    </xf>
    <xf numFmtId="0" fontId="0" fillId="38" borderId="0" xfId="0" applyFill="1" applyAlignment="1" applyProtection="1">
      <alignment/>
      <protection locked="0"/>
    </xf>
    <xf numFmtId="0" fontId="92" fillId="3" borderId="36" xfId="0" applyFont="1" applyFill="1" applyBorder="1" applyAlignment="1" applyProtection="1">
      <alignment vertical="center"/>
      <protection locked="0"/>
    </xf>
    <xf numFmtId="0" fontId="0" fillId="3" borderId="36" xfId="0" applyFill="1" applyBorder="1" applyAlignment="1" applyProtection="1">
      <alignment vertical="center"/>
      <protection locked="0"/>
    </xf>
    <xf numFmtId="0" fontId="0" fillId="39" borderId="36" xfId="0" applyFill="1" applyBorder="1" applyAlignment="1" applyProtection="1">
      <alignment horizontal="center" vertical="center"/>
      <protection locked="0"/>
    </xf>
    <xf numFmtId="0" fontId="0" fillId="39" borderId="20" xfId="0" applyFill="1" applyBorder="1" applyAlignment="1" applyProtection="1">
      <alignment horizontal="center" vertical="center"/>
      <protection locked="0"/>
    </xf>
    <xf numFmtId="0" fontId="98" fillId="40" borderId="0" xfId="0" applyFont="1" applyFill="1" applyAlignment="1" applyProtection="1">
      <alignment horizontal="center" vertical="center"/>
      <protection locked="0"/>
    </xf>
    <xf numFmtId="0" fontId="90" fillId="41" borderId="33" xfId="0" applyFont="1" applyFill="1" applyBorder="1" applyAlignment="1" applyProtection="1">
      <alignment horizontal="center" vertical="center"/>
      <protection locked="0"/>
    </xf>
    <xf numFmtId="0" fontId="0" fillId="42" borderId="0" xfId="0" applyFill="1" applyAlignment="1" applyProtection="1">
      <alignment/>
      <protection locked="0"/>
    </xf>
    <xf numFmtId="0" fontId="0" fillId="0" borderId="32" xfId="0" applyBorder="1" applyAlignment="1" applyProtection="1">
      <alignment vertical="center"/>
      <protection locked="0"/>
    </xf>
    <xf numFmtId="0" fontId="0" fillId="43" borderId="0" xfId="0" applyFill="1" applyAlignment="1" applyProtection="1">
      <alignment/>
      <protection locked="0"/>
    </xf>
    <xf numFmtId="0" fontId="0" fillId="34" borderId="0" xfId="0" applyFill="1" applyAlignment="1" applyProtection="1">
      <alignment/>
      <protection locked="0"/>
    </xf>
    <xf numFmtId="0" fontId="0" fillId="39" borderId="0" xfId="0" applyFill="1" applyAlignment="1" applyProtection="1">
      <alignment/>
      <protection locked="0"/>
    </xf>
    <xf numFmtId="0" fontId="98" fillId="44" borderId="33" xfId="0" applyFont="1" applyFill="1" applyBorder="1" applyAlignment="1" applyProtection="1">
      <alignment horizontal="center" vertical="center"/>
      <protection hidden="1"/>
    </xf>
    <xf numFmtId="0" fontId="0" fillId="45" borderId="33" xfId="0" applyFill="1" applyBorder="1" applyAlignment="1" applyProtection="1">
      <alignment vertical="center"/>
      <protection hidden="1"/>
    </xf>
    <xf numFmtId="0" fontId="90" fillId="46" borderId="33" xfId="0" applyFont="1" applyFill="1" applyBorder="1" applyAlignment="1" applyProtection="1">
      <alignment vertical="center"/>
      <protection hidden="1"/>
    </xf>
    <xf numFmtId="0" fontId="92" fillId="3" borderId="32" xfId="0" applyFont="1" applyFill="1" applyBorder="1" applyAlignment="1" applyProtection="1">
      <alignment vertical="center"/>
      <protection hidden="1"/>
    </xf>
    <xf numFmtId="0" fontId="0" fillId="3" borderId="20" xfId="0" applyFill="1" applyBorder="1" applyAlignment="1" applyProtection="1">
      <alignment vertical="center"/>
      <protection hidden="1"/>
    </xf>
    <xf numFmtId="0" fontId="0" fillId="47" borderId="33" xfId="0" applyFill="1" applyBorder="1" applyAlignment="1" applyProtection="1">
      <alignment/>
      <protection hidden="1"/>
    </xf>
    <xf numFmtId="0" fontId="99" fillId="48" borderId="33" xfId="0" applyFont="1" applyFill="1" applyBorder="1" applyAlignment="1" applyProtection="1">
      <alignment vertical="center"/>
      <protection hidden="1"/>
    </xf>
    <xf numFmtId="0" fontId="0" fillId="49" borderId="0" xfId="0" applyFill="1" applyAlignment="1" applyProtection="1">
      <alignment/>
      <protection hidden="1"/>
    </xf>
    <xf numFmtId="0" fontId="90" fillId="50" borderId="0" xfId="0" applyFont="1" applyFill="1" applyAlignment="1" applyProtection="1">
      <alignment vertical="top"/>
      <protection locked="0"/>
    </xf>
    <xf numFmtId="0" fontId="0" fillId="51" borderId="37" xfId="0" applyFill="1" applyBorder="1" applyAlignment="1" applyProtection="1">
      <alignment/>
      <protection locked="0"/>
    </xf>
    <xf numFmtId="0" fontId="0" fillId="51" borderId="0" xfId="0" applyFill="1" applyBorder="1" applyAlignment="1" applyProtection="1">
      <alignment/>
      <protection locked="0"/>
    </xf>
    <xf numFmtId="0" fontId="0" fillId="51" borderId="38" xfId="0" applyFill="1" applyBorder="1" applyAlignment="1" applyProtection="1">
      <alignment/>
      <protection locked="0"/>
    </xf>
    <xf numFmtId="0" fontId="0" fillId="51" borderId="39" xfId="0" applyFill="1" applyBorder="1" applyAlignment="1" applyProtection="1">
      <alignment/>
      <protection locked="0"/>
    </xf>
    <xf numFmtId="0" fontId="0" fillId="51" borderId="40" xfId="0" applyFill="1" applyBorder="1" applyAlignment="1" applyProtection="1">
      <alignment/>
      <protection locked="0"/>
    </xf>
    <xf numFmtId="0" fontId="0" fillId="51" borderId="41" xfId="0" applyFill="1" applyBorder="1" applyAlignment="1" applyProtection="1">
      <alignment/>
      <protection locked="0"/>
    </xf>
    <xf numFmtId="0" fontId="0" fillId="52" borderId="37" xfId="0" applyFill="1" applyBorder="1" applyAlignment="1" applyProtection="1">
      <alignment/>
      <protection locked="0"/>
    </xf>
    <xf numFmtId="0" fontId="0" fillId="52" borderId="0" xfId="0" applyFill="1" applyBorder="1" applyAlignment="1" applyProtection="1">
      <alignment/>
      <protection locked="0"/>
    </xf>
    <xf numFmtId="0" fontId="0" fillId="52" borderId="38" xfId="0" applyFill="1" applyBorder="1" applyAlignment="1" applyProtection="1">
      <alignment/>
      <protection locked="0"/>
    </xf>
    <xf numFmtId="0" fontId="0" fillId="52" borderId="39" xfId="0" applyFill="1" applyBorder="1" applyAlignment="1" applyProtection="1">
      <alignment/>
      <protection locked="0"/>
    </xf>
    <xf numFmtId="0" fontId="0" fillId="52" borderId="40" xfId="0" applyFill="1" applyBorder="1" applyAlignment="1" applyProtection="1">
      <alignment/>
      <protection locked="0"/>
    </xf>
    <xf numFmtId="0" fontId="0" fillId="52" borderId="41" xfId="0" applyFill="1" applyBorder="1" applyAlignment="1" applyProtection="1">
      <alignment/>
      <protection locked="0"/>
    </xf>
    <xf numFmtId="0" fontId="98" fillId="53" borderId="0" xfId="0" applyFont="1" applyFill="1" applyAlignment="1" applyProtection="1">
      <alignment horizontal="center" vertical="center"/>
      <protection/>
    </xf>
    <xf numFmtId="0" fontId="0" fillId="54" borderId="0" xfId="0" applyFill="1" applyAlignment="1" applyProtection="1">
      <alignment horizontal="center"/>
      <protection/>
    </xf>
    <xf numFmtId="0" fontId="100" fillId="0" borderId="0" xfId="0" applyFont="1" applyAlignment="1">
      <alignment/>
    </xf>
    <xf numFmtId="0" fontId="95" fillId="0" borderId="0" xfId="0" applyFont="1" applyAlignment="1">
      <alignment/>
    </xf>
    <xf numFmtId="0" fontId="100" fillId="0" borderId="0" xfId="0" applyFont="1" applyAlignment="1" applyProtection="1">
      <alignment/>
      <protection hidden="1"/>
    </xf>
    <xf numFmtId="0" fontId="0" fillId="0" borderId="30" xfId="0" applyBorder="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9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33" xfId="0" applyBorder="1" applyAlignment="1" applyProtection="1">
      <alignment/>
      <protection locked="0"/>
    </xf>
    <xf numFmtId="0" fontId="0" fillId="0" borderId="31" xfId="0" applyBorder="1" applyAlignment="1" applyProtection="1">
      <alignment/>
      <protection locked="0"/>
    </xf>
    <xf numFmtId="0" fontId="0" fillId="0" borderId="31" xfId="0" applyBorder="1" applyAlignment="1" applyProtection="1">
      <alignment horizontal="center" vertical="center"/>
      <protection locked="0"/>
    </xf>
    <xf numFmtId="0" fontId="101" fillId="0" borderId="31" xfId="0" applyFont="1" applyBorder="1" applyAlignment="1" applyProtection="1">
      <alignment/>
      <protection locked="0"/>
    </xf>
    <xf numFmtId="0" fontId="0" fillId="0" borderId="19" xfId="0" applyBorder="1" applyAlignment="1" applyProtection="1">
      <alignment/>
      <protection locked="0"/>
    </xf>
    <xf numFmtId="0" fontId="102" fillId="0" borderId="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102" fillId="0" borderId="10" xfId="0" applyFont="1" applyBorder="1" applyAlignment="1" applyProtection="1">
      <alignment/>
      <protection locked="0"/>
    </xf>
    <xf numFmtId="0" fontId="0" fillId="0" borderId="42" xfId="0" applyBorder="1" applyAlignment="1" applyProtection="1">
      <alignment/>
      <protection locked="0"/>
    </xf>
    <xf numFmtId="0" fontId="0" fillId="0" borderId="32" xfId="0" applyBorder="1" applyAlignment="1" applyProtection="1">
      <alignment/>
      <protection locked="0"/>
    </xf>
    <xf numFmtId="0" fontId="0" fillId="0" borderId="36" xfId="0" applyBorder="1" applyAlignment="1" applyProtection="1">
      <alignment/>
      <protection locked="0"/>
    </xf>
    <xf numFmtId="0" fontId="0" fillId="0" borderId="20" xfId="0" applyBorder="1" applyAlignment="1" applyProtection="1">
      <alignment/>
      <protection locked="0"/>
    </xf>
    <xf numFmtId="0" fontId="100" fillId="0" borderId="0" xfId="0" applyFont="1" applyBorder="1" applyAlignment="1" applyProtection="1">
      <alignment wrapText="1"/>
      <protection locked="0"/>
    </xf>
    <xf numFmtId="0" fontId="96" fillId="0" borderId="0" xfId="0" applyFont="1" applyBorder="1" applyAlignment="1" applyProtection="1">
      <alignment/>
      <protection locked="0"/>
    </xf>
    <xf numFmtId="0" fontId="0" fillId="0" borderId="36" xfId="0" applyBorder="1" applyAlignment="1" applyProtection="1">
      <alignment vertical="center"/>
      <protection locked="0"/>
    </xf>
    <xf numFmtId="0" fontId="0" fillId="0" borderId="0" xfId="0" applyBorder="1" applyAlignment="1" applyProtection="1">
      <alignment vertical="top"/>
      <protection locked="0"/>
    </xf>
    <xf numFmtId="0" fontId="0" fillId="0" borderId="0" xfId="0" applyBorder="1" applyAlignment="1" applyProtection="1">
      <alignment wrapText="1"/>
      <protection locked="0"/>
    </xf>
    <xf numFmtId="0" fontId="0" fillId="0" borderId="0" xfId="0" applyAlignment="1" applyProtection="1">
      <alignment vertical="center"/>
      <protection hidden="1" locked="0"/>
    </xf>
    <xf numFmtId="0" fontId="103" fillId="51" borderId="43" xfId="0" applyFont="1" applyFill="1" applyBorder="1" applyAlignment="1" applyProtection="1">
      <alignment horizontal="center" vertical="center"/>
      <protection locked="0"/>
    </xf>
    <xf numFmtId="0" fontId="103" fillId="51" borderId="44" xfId="0" applyFont="1" applyFill="1" applyBorder="1" applyAlignment="1" applyProtection="1">
      <alignment horizontal="center" vertical="center"/>
      <protection locked="0"/>
    </xf>
    <xf numFmtId="0" fontId="103" fillId="51" borderId="45" xfId="0" applyFont="1" applyFill="1" applyBorder="1" applyAlignment="1" applyProtection="1">
      <alignment horizontal="center" vertical="center"/>
      <protection locked="0"/>
    </xf>
    <xf numFmtId="0" fontId="104" fillId="55" borderId="43" xfId="0" applyFont="1" applyFill="1" applyBorder="1" applyAlignment="1" applyProtection="1">
      <alignment horizontal="center" vertical="center"/>
      <protection locked="0"/>
    </xf>
    <xf numFmtId="0" fontId="105" fillId="55" borderId="44" xfId="0" applyFont="1" applyFill="1" applyBorder="1" applyAlignment="1" applyProtection="1">
      <alignment horizontal="center" vertical="center"/>
      <protection locked="0"/>
    </xf>
    <xf numFmtId="0" fontId="105" fillId="55" borderId="45" xfId="0" applyFont="1" applyFill="1" applyBorder="1" applyAlignment="1" applyProtection="1">
      <alignment horizontal="center" vertical="center"/>
      <protection locked="0"/>
    </xf>
    <xf numFmtId="0" fontId="106" fillId="56" borderId="44" xfId="52" applyFont="1" applyFill="1" applyBorder="1" applyAlignment="1" applyProtection="1">
      <alignment horizontal="center" vertical="center"/>
      <protection locked="0"/>
    </xf>
    <xf numFmtId="0" fontId="90" fillId="56" borderId="44" xfId="0" applyFont="1" applyFill="1" applyBorder="1" applyAlignment="1" applyProtection="1">
      <alignment horizontal="center" vertical="center"/>
      <protection locked="0"/>
    </xf>
    <xf numFmtId="0" fontId="92" fillId="6" borderId="46" xfId="16" applyFont="1" applyFill="1" applyBorder="1" applyAlignment="1" applyProtection="1">
      <alignment horizontal="center" vertical="center"/>
      <protection locked="0"/>
    </xf>
    <xf numFmtId="0" fontId="92" fillId="6" borderId="47" xfId="16" applyFont="1" applyFill="1" applyBorder="1" applyAlignment="1" applyProtection="1">
      <alignment horizontal="center" vertical="center"/>
      <protection locked="0"/>
    </xf>
    <xf numFmtId="0" fontId="92" fillId="6" borderId="48" xfId="16" applyFont="1" applyFill="1" applyBorder="1" applyAlignment="1" applyProtection="1">
      <alignment horizontal="center" vertical="center"/>
      <protection locked="0"/>
    </xf>
    <xf numFmtId="0" fontId="0" fillId="57" borderId="49" xfId="0" applyFill="1" applyBorder="1" applyAlignment="1" applyProtection="1">
      <alignment horizontal="center" vertical="top" wrapText="1"/>
      <protection locked="0"/>
    </xf>
    <xf numFmtId="0" fontId="0" fillId="57" borderId="0" xfId="0" applyFill="1" applyBorder="1" applyAlignment="1" applyProtection="1">
      <alignment horizontal="center" vertical="top"/>
      <protection locked="0"/>
    </xf>
    <xf numFmtId="0" fontId="0" fillId="57" borderId="50" xfId="0" applyFill="1" applyBorder="1" applyAlignment="1" applyProtection="1">
      <alignment horizontal="center" vertical="top"/>
      <protection locked="0"/>
    </xf>
    <xf numFmtId="0" fontId="0" fillId="57" borderId="49" xfId="0" applyFill="1" applyBorder="1" applyAlignment="1" applyProtection="1">
      <alignment horizontal="center" vertical="top"/>
      <protection locked="0"/>
    </xf>
    <xf numFmtId="0" fontId="0" fillId="5" borderId="0" xfId="0" applyFill="1" applyAlignment="1" applyProtection="1">
      <alignment horizontal="center" vertical="center"/>
      <protection hidden="1"/>
    </xf>
    <xf numFmtId="0" fontId="0" fillId="7" borderId="32"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0" fillId="7" borderId="20" xfId="0" applyFill="1" applyBorder="1" applyAlignment="1" applyProtection="1">
      <alignment horizontal="center" vertical="center"/>
      <protection hidden="1"/>
    </xf>
    <xf numFmtId="0" fontId="90" fillId="39" borderId="33"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107" fillId="58" borderId="10" xfId="0" applyFont="1" applyFill="1" applyBorder="1" applyAlignment="1" applyProtection="1">
      <alignment horizontal="left" vertical="center"/>
      <protection locked="0"/>
    </xf>
    <xf numFmtId="0" fontId="98" fillId="39" borderId="32" xfId="0" applyFont="1" applyFill="1" applyBorder="1" applyAlignment="1" applyProtection="1">
      <alignment horizontal="center" vertical="center"/>
      <protection locked="0"/>
    </xf>
    <xf numFmtId="0" fontId="98" fillId="39" borderId="36" xfId="0" applyFont="1" applyFill="1" applyBorder="1" applyAlignment="1" applyProtection="1">
      <alignment horizontal="center" vertical="center"/>
      <protection locked="0"/>
    </xf>
    <xf numFmtId="0" fontId="98" fillId="39" borderId="20" xfId="0" applyFont="1" applyFill="1" applyBorder="1" applyAlignment="1" applyProtection="1">
      <alignment horizontal="center" vertical="center"/>
      <protection locked="0"/>
    </xf>
    <xf numFmtId="0" fontId="98" fillId="59" borderId="32" xfId="0" applyFont="1" applyFill="1" applyBorder="1" applyAlignment="1" applyProtection="1">
      <alignment horizontal="center"/>
      <protection hidden="1"/>
    </xf>
    <xf numFmtId="0" fontId="98" fillId="60" borderId="36" xfId="0" applyFont="1" applyFill="1" applyBorder="1" applyAlignment="1" applyProtection="1">
      <alignment horizontal="center"/>
      <protection hidden="1"/>
    </xf>
    <xf numFmtId="0" fontId="98" fillId="61" borderId="20" xfId="0" applyFont="1" applyFill="1" applyBorder="1" applyAlignment="1" applyProtection="1">
      <alignment horizontal="center"/>
      <protection hidden="1"/>
    </xf>
    <xf numFmtId="0" fontId="98" fillId="62" borderId="32" xfId="0" applyFont="1" applyFill="1" applyBorder="1" applyAlignment="1" applyProtection="1">
      <alignment horizontal="center" vertical="center"/>
      <protection hidden="1"/>
    </xf>
    <xf numFmtId="0" fontId="98" fillId="63" borderId="36" xfId="0" applyFont="1" applyFill="1" applyBorder="1" applyAlignment="1" applyProtection="1">
      <alignment horizontal="center" vertical="center"/>
      <protection hidden="1"/>
    </xf>
    <xf numFmtId="0" fontId="98" fillId="64" borderId="13" xfId="0" applyFont="1" applyFill="1" applyBorder="1" applyAlignment="1" applyProtection="1">
      <alignment horizontal="center" vertical="center"/>
      <protection hidden="1"/>
    </xf>
    <xf numFmtId="0" fontId="98" fillId="65" borderId="20" xfId="0" applyFont="1" applyFill="1" applyBorder="1" applyAlignment="1" applyProtection="1">
      <alignment horizontal="center" vertical="center"/>
      <protection hidden="1"/>
    </xf>
    <xf numFmtId="0" fontId="107" fillId="66" borderId="10" xfId="0" applyFont="1" applyFill="1" applyBorder="1" applyAlignment="1" applyProtection="1">
      <alignment horizontal="left" vertical="center"/>
      <protection hidden="1"/>
    </xf>
    <xf numFmtId="0" fontId="90" fillId="67" borderId="32" xfId="0" applyFont="1" applyFill="1" applyBorder="1" applyAlignment="1" applyProtection="1">
      <alignment horizontal="center" vertical="center"/>
      <protection hidden="1"/>
    </xf>
    <xf numFmtId="0" fontId="90" fillId="68" borderId="36" xfId="0" applyFont="1" applyFill="1" applyBorder="1" applyAlignment="1" applyProtection="1">
      <alignment horizontal="center" vertical="center"/>
      <protection hidden="1"/>
    </xf>
    <xf numFmtId="0" fontId="90" fillId="69" borderId="20" xfId="0" applyFont="1" applyFill="1" applyBorder="1" applyAlignment="1" applyProtection="1">
      <alignment horizontal="center" vertical="center"/>
      <protection hidden="1"/>
    </xf>
    <xf numFmtId="0" fontId="0" fillId="70" borderId="0" xfId="0" applyFill="1" applyAlignment="1" applyProtection="1">
      <alignment horizontal="center" wrapText="1"/>
      <protection hidden="1"/>
    </xf>
    <xf numFmtId="0" fontId="90" fillId="71" borderId="33" xfId="0" applyFont="1" applyFill="1" applyBorder="1" applyAlignment="1" applyProtection="1">
      <alignment horizontal="center" vertical="center"/>
      <protection locked="0"/>
    </xf>
    <xf numFmtId="0" fontId="99" fillId="72" borderId="32" xfId="0" applyFont="1" applyFill="1" applyBorder="1" applyAlignment="1" applyProtection="1">
      <alignment horizontal="center" vertical="center"/>
      <protection hidden="1"/>
    </xf>
    <xf numFmtId="0" fontId="99" fillId="73" borderId="36" xfId="0" applyFont="1" applyFill="1" applyBorder="1" applyAlignment="1" applyProtection="1">
      <alignment horizontal="center" vertical="center"/>
      <protection hidden="1"/>
    </xf>
    <xf numFmtId="0" fontId="99" fillId="74" borderId="20" xfId="0" applyFont="1" applyFill="1" applyBorder="1" applyAlignment="1" applyProtection="1">
      <alignment horizontal="center" vertical="center"/>
      <protection hidden="1"/>
    </xf>
    <xf numFmtId="0" fontId="108" fillId="37" borderId="0" xfId="0" applyFont="1" applyFill="1" applyAlignment="1" applyProtection="1">
      <alignment horizontal="center" vertical="center"/>
      <protection locked="0"/>
    </xf>
    <xf numFmtId="0" fontId="98" fillId="75" borderId="33" xfId="0" applyFont="1" applyFill="1" applyBorder="1" applyAlignment="1" applyProtection="1">
      <alignment horizontal="center" vertical="center"/>
      <protection hidden="1"/>
    </xf>
    <xf numFmtId="2" fontId="90" fillId="39" borderId="32" xfId="0" applyNumberFormat="1" applyFont="1" applyFill="1" applyBorder="1" applyAlignment="1" applyProtection="1">
      <alignment horizontal="center" vertical="center"/>
      <protection locked="0"/>
    </xf>
    <xf numFmtId="2" fontId="90" fillId="39" borderId="36" xfId="0" applyNumberFormat="1" applyFont="1" applyFill="1" applyBorder="1" applyAlignment="1" applyProtection="1">
      <alignment horizontal="center" vertical="center"/>
      <protection locked="0"/>
    </xf>
    <xf numFmtId="2" fontId="90" fillId="39" borderId="20" xfId="0" applyNumberFormat="1" applyFont="1"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98" fillId="76" borderId="33" xfId="0" applyFont="1" applyFill="1" applyBorder="1" applyAlignment="1" applyProtection="1">
      <alignment horizontal="left" vertical="center"/>
      <protection hidden="1"/>
    </xf>
    <xf numFmtId="0" fontId="98" fillId="39" borderId="33" xfId="0" applyFont="1" applyFill="1" applyBorder="1" applyAlignment="1" applyProtection="1">
      <alignment horizontal="center" vertical="center"/>
      <protection locked="0"/>
    </xf>
    <xf numFmtId="0" fontId="90" fillId="39" borderId="32" xfId="0" applyFont="1" applyFill="1" applyBorder="1" applyAlignment="1" applyProtection="1">
      <alignment horizontal="center" vertical="center"/>
      <protection locked="0"/>
    </xf>
    <xf numFmtId="0" fontId="90" fillId="39" borderId="36" xfId="0" applyFont="1" applyFill="1" applyBorder="1" applyAlignment="1" applyProtection="1">
      <alignment horizontal="center" vertical="center"/>
      <protection locked="0"/>
    </xf>
    <xf numFmtId="0" fontId="90" fillId="39" borderId="20" xfId="0" applyFont="1" applyFill="1" applyBorder="1" applyAlignment="1" applyProtection="1">
      <alignment horizontal="center" vertical="center"/>
      <protection locked="0"/>
    </xf>
    <xf numFmtId="0" fontId="98" fillId="77" borderId="33" xfId="0" applyFont="1" applyFill="1" applyBorder="1" applyAlignment="1" applyProtection="1">
      <alignment horizontal="center" vertical="center"/>
      <protection hidden="1"/>
    </xf>
    <xf numFmtId="0" fontId="90" fillId="39" borderId="32" xfId="0" applyFont="1" applyFill="1" applyBorder="1" applyAlignment="1" applyProtection="1">
      <alignment horizontal="left" vertical="center"/>
      <protection locked="0"/>
    </xf>
    <xf numFmtId="0" fontId="90" fillId="39" borderId="36" xfId="0" applyFont="1" applyFill="1" applyBorder="1" applyAlignment="1" applyProtection="1">
      <alignment horizontal="left" vertical="center"/>
      <protection locked="0"/>
    </xf>
    <xf numFmtId="0" fontId="90" fillId="39" borderId="20" xfId="0" applyFont="1" applyFill="1" applyBorder="1" applyAlignment="1" applyProtection="1">
      <alignment horizontal="left" vertical="center"/>
      <protection locked="0"/>
    </xf>
    <xf numFmtId="0" fontId="98" fillId="78" borderId="30" xfId="0" applyFont="1" applyFill="1" applyBorder="1" applyAlignment="1" applyProtection="1">
      <alignment horizontal="center"/>
      <protection hidden="1"/>
    </xf>
    <xf numFmtId="0" fontId="98" fillId="79" borderId="31" xfId="0" applyFont="1" applyFill="1" applyBorder="1" applyAlignment="1" applyProtection="1">
      <alignment horizontal="center"/>
      <protection hidden="1"/>
    </xf>
    <xf numFmtId="0" fontId="98" fillId="39" borderId="31" xfId="0" applyFont="1" applyFill="1" applyBorder="1" applyAlignment="1" applyProtection="1">
      <alignment horizontal="center" vertical="center"/>
      <protection locked="0"/>
    </xf>
    <xf numFmtId="0" fontId="93" fillId="7" borderId="32" xfId="0" applyFont="1" applyFill="1" applyBorder="1" applyAlignment="1" applyProtection="1">
      <alignment horizontal="right" vertical="center"/>
      <protection hidden="1"/>
    </xf>
    <xf numFmtId="0" fontId="93" fillId="7" borderId="36" xfId="0" applyFont="1" applyFill="1" applyBorder="1" applyAlignment="1" applyProtection="1">
      <alignment horizontal="right" vertical="center"/>
      <protection hidden="1"/>
    </xf>
    <xf numFmtId="0" fontId="93" fillId="7" borderId="20" xfId="0" applyFont="1" applyFill="1" applyBorder="1" applyAlignment="1" applyProtection="1">
      <alignment horizontal="right" vertical="center"/>
      <protection hidden="1"/>
    </xf>
    <xf numFmtId="0" fontId="0" fillId="0" borderId="0" xfId="0" applyAlignment="1" applyProtection="1">
      <alignment horizontal="center"/>
      <protection hidden="1"/>
    </xf>
    <xf numFmtId="0" fontId="0" fillId="0" borderId="0" xfId="0" applyAlignment="1" applyProtection="1">
      <alignment horizontal="left" wrapText="1"/>
      <protection locked="0"/>
    </xf>
    <xf numFmtId="0" fontId="0" fillId="0" borderId="0" xfId="0" applyAlignment="1" applyProtection="1">
      <alignment horizontal="left" vertical="top" wrapText="1"/>
      <protection hidden="1" locked="0"/>
    </xf>
    <xf numFmtId="0" fontId="0" fillId="0" borderId="0" xfId="0" applyAlignment="1" applyProtection="1">
      <alignment horizontal="left" wrapText="1"/>
      <protection hidden="1" locked="0"/>
    </xf>
    <xf numFmtId="0" fontId="0" fillId="0" borderId="0" xfId="0" applyAlignment="1" applyProtection="1">
      <alignment horizontal="left" vertical="top" wrapText="1"/>
      <protection hidden="1"/>
    </xf>
    <xf numFmtId="0" fontId="0" fillId="0" borderId="0" xfId="0" applyAlignment="1" applyProtection="1">
      <alignment horizontal="left" wrapText="1"/>
      <protection hidden="1"/>
    </xf>
    <xf numFmtId="0" fontId="102" fillId="0" borderId="0" xfId="0" applyFont="1" applyAlignment="1" applyProtection="1">
      <alignment horizontal="center"/>
      <protection hidden="1"/>
    </xf>
    <xf numFmtId="0" fontId="94" fillId="0" borderId="0" xfId="0" applyFont="1" applyAlignment="1" applyProtection="1">
      <alignment horizontal="center" wrapText="1"/>
      <protection hidden="1"/>
    </xf>
    <xf numFmtId="0" fontId="93" fillId="0" borderId="0" xfId="0" applyFont="1" applyAlignment="1" applyProtection="1">
      <alignment horizontal="left" vertical="center" wrapText="1"/>
      <protection hidden="1"/>
    </xf>
    <xf numFmtId="0" fontId="98" fillId="0" borderId="0" xfId="0" applyFont="1" applyAlignment="1" applyProtection="1">
      <alignment horizontal="center" wrapText="1"/>
      <protection hidden="1"/>
    </xf>
    <xf numFmtId="0" fontId="98" fillId="0" borderId="0" xfId="0" applyFont="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0" xfId="0" applyAlignment="1">
      <alignment horizontal="center" wrapText="1"/>
    </xf>
    <xf numFmtId="0" fontId="0" fillId="0" borderId="0" xfId="0" applyAlignment="1">
      <alignment horizontal="center"/>
    </xf>
    <xf numFmtId="0" fontId="92" fillId="0" borderId="0" xfId="0" applyFont="1" applyAlignment="1">
      <alignment horizontal="left" wrapText="1"/>
    </xf>
    <xf numFmtId="0" fontId="109" fillId="0" borderId="0" xfId="0" applyFont="1" applyAlignment="1">
      <alignment horizontal="center"/>
    </xf>
    <xf numFmtId="0" fontId="110" fillId="0" borderId="0" xfId="0" applyFont="1" applyAlignment="1">
      <alignment horizontal="center"/>
    </xf>
    <xf numFmtId="0" fontId="92" fillId="0" borderId="0" xfId="0" applyFont="1" applyAlignment="1">
      <alignment horizontal="left" vertical="center" wrapText="1"/>
    </xf>
    <xf numFmtId="0" fontId="0" fillId="0" borderId="0" xfId="0" applyFont="1" applyBorder="1" applyAlignment="1" applyProtection="1">
      <alignment horizontal="center" vertical="top" wrapText="1"/>
      <protection locked="0"/>
    </xf>
    <xf numFmtId="0" fontId="0" fillId="0" borderId="0" xfId="0" applyBorder="1" applyAlignment="1" applyProtection="1">
      <alignment horizontal="center" wrapText="1"/>
      <protection locked="0"/>
    </xf>
    <xf numFmtId="0" fontId="111" fillId="0" borderId="31" xfId="0" applyFont="1"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90" fillId="0" borderId="36"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vertical="center"/>
      <protection locked="0"/>
    </xf>
    <xf numFmtId="0" fontId="100" fillId="0" borderId="31" xfId="0" applyFont="1" applyBorder="1" applyAlignment="1" applyProtection="1">
      <alignment horizontal="center" wrapText="1"/>
      <protection locked="0"/>
    </xf>
    <xf numFmtId="0" fontId="100" fillId="0" borderId="0" xfId="0" applyFont="1" applyBorder="1" applyAlignment="1" applyProtection="1">
      <alignment horizontal="center" wrapText="1"/>
      <protection locked="0"/>
    </xf>
    <xf numFmtId="0" fontId="100" fillId="0" borderId="10" xfId="0" applyFont="1" applyBorder="1" applyAlignment="1" applyProtection="1">
      <alignment horizontal="center" wrapText="1"/>
      <protection locked="0"/>
    </xf>
    <xf numFmtId="0" fontId="5" fillId="0" borderId="0" xfId="0" applyFont="1" applyAlignment="1">
      <alignment horizontal="center"/>
    </xf>
    <xf numFmtId="0" fontId="37" fillId="0" borderId="0" xfId="0" applyFont="1" applyAlignment="1">
      <alignment horizontal="center"/>
    </xf>
    <xf numFmtId="0" fontId="21" fillId="0" borderId="33" xfId="0" applyFont="1" applyBorder="1" applyAlignment="1">
      <alignment horizontal="center" vertical="center"/>
    </xf>
    <xf numFmtId="0" fontId="24" fillId="0" borderId="35" xfId="0" applyFont="1" applyBorder="1" applyAlignment="1">
      <alignment horizontal="center" vertical="center"/>
    </xf>
    <xf numFmtId="0" fontId="31" fillId="0" borderId="0" xfId="0" applyFont="1" applyAlignment="1">
      <alignment horizontal="center" vertical="center"/>
    </xf>
    <xf numFmtId="0" fontId="32" fillId="0" borderId="0" xfId="0" applyFont="1" applyBorder="1" applyAlignment="1">
      <alignment horizontal="center"/>
    </xf>
    <xf numFmtId="0" fontId="15" fillId="0" borderId="0" xfId="0" applyFont="1" applyAlignment="1">
      <alignment horizontal="center"/>
    </xf>
    <xf numFmtId="0" fontId="25" fillId="0" borderId="0" xfId="56" applyFont="1" applyAlignment="1">
      <alignment horizontal="left" wrapText="1"/>
      <protection/>
    </xf>
    <xf numFmtId="165" fontId="5" fillId="0" borderId="0" xfId="56" applyNumberFormat="1" applyFont="1" applyAlignment="1">
      <alignment horizontal="center"/>
      <protection/>
    </xf>
    <xf numFmtId="0" fontId="5" fillId="0" borderId="0" xfId="56" applyFont="1" applyAlignment="1">
      <alignment horizontal="center"/>
      <protection/>
    </xf>
    <xf numFmtId="0" fontId="5" fillId="0" borderId="0" xfId="56" applyFont="1" applyAlignment="1">
      <alignment horizontal="left"/>
      <protection/>
    </xf>
    <xf numFmtId="0" fontId="13" fillId="0" borderId="0" xfId="56" applyFont="1" applyAlignment="1">
      <alignment horizontal="center"/>
      <protection/>
    </xf>
    <xf numFmtId="0" fontId="14" fillId="0" borderId="0" xfId="56" applyFont="1" applyAlignment="1">
      <alignment horizontal="center"/>
      <protection/>
    </xf>
    <xf numFmtId="0" fontId="15" fillId="0" borderId="0" xfId="56" applyFont="1" applyAlignment="1">
      <alignment horizontal="center"/>
      <protection/>
    </xf>
    <xf numFmtId="168" fontId="29" fillId="0" borderId="0" xfId="56" applyNumberFormat="1" applyFont="1" applyAlignment="1">
      <alignment horizontal="left" vertical="center"/>
      <protection/>
    </xf>
    <xf numFmtId="0" fontId="15" fillId="0" borderId="0" xfId="56" applyFont="1" applyAlignment="1">
      <alignment horizontal="left"/>
      <protection/>
    </xf>
    <xf numFmtId="0" fontId="5" fillId="0" borderId="30" xfId="56" applyFont="1" applyBorder="1" applyAlignment="1">
      <alignment horizontal="center"/>
      <protection/>
    </xf>
    <xf numFmtId="0" fontId="5" fillId="0" borderId="31" xfId="56" applyFont="1" applyBorder="1" applyAlignment="1">
      <alignment horizontal="center"/>
      <protection/>
    </xf>
    <xf numFmtId="0" fontId="5" fillId="0" borderId="19" xfId="56" applyFont="1" applyBorder="1" applyAlignment="1">
      <alignment horizontal="center"/>
      <protection/>
    </xf>
    <xf numFmtId="0" fontId="5" fillId="0" borderId="12" xfId="56" applyFont="1" applyBorder="1" applyAlignment="1">
      <alignment horizontal="center"/>
      <protection/>
    </xf>
    <xf numFmtId="0" fontId="5" fillId="0" borderId="10" xfId="56" applyFont="1" applyBorder="1" applyAlignment="1">
      <alignment horizontal="center"/>
      <protection/>
    </xf>
    <xf numFmtId="0" fontId="5" fillId="0" borderId="13" xfId="56" applyFont="1" applyBorder="1" applyAlignment="1">
      <alignment horizontal="center"/>
      <protection/>
    </xf>
    <xf numFmtId="0" fontId="21" fillId="0" borderId="32" xfId="56" applyFont="1" applyBorder="1" applyAlignment="1">
      <alignment horizontal="center"/>
      <protection/>
    </xf>
    <xf numFmtId="0" fontId="21" fillId="0" borderId="20" xfId="56" applyFont="1" applyBorder="1" applyAlignment="1">
      <alignment horizontal="center"/>
      <protection/>
    </xf>
    <xf numFmtId="2" fontId="0" fillId="80" borderId="51" xfId="0" applyNumberFormat="1" applyFill="1" applyBorder="1" applyAlignment="1" applyProtection="1">
      <alignment horizontal="center"/>
      <protection hidden="1"/>
    </xf>
    <xf numFmtId="2" fontId="112" fillId="39" borderId="52" xfId="0" applyNumberFormat="1" applyFont="1" applyFill="1" applyBorder="1" applyAlignment="1" applyProtection="1">
      <alignment horizontal="center" vertical="center"/>
      <protection hidden="1"/>
    </xf>
    <xf numFmtId="2" fontId="112" fillId="39" borderId="53" xfId="0" applyNumberFormat="1" applyFont="1" applyFill="1" applyBorder="1" applyAlignment="1" applyProtection="1">
      <alignment horizontal="center" vertical="center"/>
      <protection hidden="1"/>
    </xf>
    <xf numFmtId="2" fontId="0" fillId="34" borderId="54" xfId="0" applyNumberFormat="1" applyFill="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nverts Numbers to Rupees in Word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DATA!A1" /><Relationship Id="rId3" Type="http://schemas.openxmlformats.org/officeDocument/2006/relationships/hyperlink" Target="#Covering_letter_by_employee!A1" /><Relationship Id="rId4" Type="http://schemas.openxmlformats.org/officeDocument/2006/relationships/hyperlink" Target="#'DDO to DDO or DME'!A1" /><Relationship Id="rId5" Type="http://schemas.openxmlformats.org/officeDocument/2006/relationships/hyperlink" Target="#'APPENDIX-II'!A1" /><Relationship Id="rId6" Type="http://schemas.openxmlformats.org/officeDocument/2006/relationships/hyperlink" Target="#'CHEK LIST'!A1" /><Relationship Id="rId7" Type="http://schemas.openxmlformats.org/officeDocument/2006/relationships/hyperlink" Target="#'Dependent Certificate'!A1" /><Relationship Id="rId8" Type="http://schemas.openxmlformats.org/officeDocument/2006/relationships/hyperlink" Target="#NON_DRAWAL!A1" /><Relationship Id="rId9" Type="http://schemas.openxmlformats.org/officeDocument/2006/relationships/hyperlink" Target="#'APTC FORM 58'!A1" /><Relationship Id="rId10" Type="http://schemas.openxmlformats.org/officeDocument/2006/relationships/hyperlink" Target="#'ANNE I &amp; II'!A1" /><Relationship Id="rId11" Type="http://schemas.openxmlformats.org/officeDocument/2006/relationships/hyperlink" Target="#'APTC101_Paper Token'!A1" /></Relationships>
</file>

<file path=xl/drawings/_rels/drawing10.xml.rels><?xml version="1.0" encoding="utf-8" standalone="yes"?><Relationships xmlns="http://schemas.openxmlformats.org/package/2006/relationships"><Relationship Id="rId1"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19050</xdr:colOff>
      <xdr:row>23</xdr:row>
      <xdr:rowOff>257175</xdr:rowOff>
    </xdr:from>
    <xdr:to>
      <xdr:col>19</xdr:col>
      <xdr:colOff>9525</xdr:colOff>
      <xdr:row>24</xdr:row>
      <xdr:rowOff>247650</xdr:rowOff>
    </xdr:to>
    <xdr:pic>
      <xdr:nvPicPr>
        <xdr:cNvPr id="1" name="Picture 1"/>
        <xdr:cNvPicPr preferRelativeResize="1">
          <a:picLocks noChangeAspect="1"/>
        </xdr:cNvPicPr>
      </xdr:nvPicPr>
      <xdr:blipFill>
        <a:blip r:embed="rId1"/>
        <a:stretch>
          <a:fillRect/>
        </a:stretch>
      </xdr:blipFill>
      <xdr:spPr>
        <a:xfrm>
          <a:off x="8220075" y="6753225"/>
          <a:ext cx="257175" cy="257175"/>
        </a:xfrm>
        <a:prstGeom prst="rect">
          <a:avLst/>
        </a:prstGeom>
        <a:noFill/>
        <a:ln w="9525" cmpd="sng">
          <a:noFill/>
        </a:ln>
      </xdr:spPr>
    </xdr:pic>
    <xdr:clientData/>
  </xdr:twoCellAnchor>
  <xdr:twoCellAnchor editAs="oneCell">
    <xdr:from>
      <xdr:col>0</xdr:col>
      <xdr:colOff>0</xdr:colOff>
      <xdr:row>23</xdr:row>
      <xdr:rowOff>247650</xdr:rowOff>
    </xdr:from>
    <xdr:to>
      <xdr:col>0</xdr:col>
      <xdr:colOff>257175</xdr:colOff>
      <xdr:row>24</xdr:row>
      <xdr:rowOff>238125</xdr:rowOff>
    </xdr:to>
    <xdr:pic>
      <xdr:nvPicPr>
        <xdr:cNvPr id="2" name="Picture 20"/>
        <xdr:cNvPicPr preferRelativeResize="1">
          <a:picLocks noChangeAspect="1"/>
        </xdr:cNvPicPr>
      </xdr:nvPicPr>
      <xdr:blipFill>
        <a:blip r:embed="rId1"/>
        <a:stretch>
          <a:fillRect/>
        </a:stretch>
      </xdr:blipFill>
      <xdr:spPr>
        <a:xfrm>
          <a:off x="0" y="6743700"/>
          <a:ext cx="257175" cy="257175"/>
        </a:xfrm>
        <a:prstGeom prst="rect">
          <a:avLst/>
        </a:prstGeom>
        <a:noFill/>
        <a:ln w="9525" cmpd="sng">
          <a:noFill/>
        </a:ln>
      </xdr:spPr>
    </xdr:pic>
    <xdr:clientData/>
  </xdr:twoCellAnchor>
  <xdr:twoCellAnchor>
    <xdr:from>
      <xdr:col>19</xdr:col>
      <xdr:colOff>28575</xdr:colOff>
      <xdr:row>9</xdr:row>
      <xdr:rowOff>28575</xdr:rowOff>
    </xdr:from>
    <xdr:to>
      <xdr:col>22</xdr:col>
      <xdr:colOff>428625</xdr:colOff>
      <xdr:row>9</xdr:row>
      <xdr:rowOff>276225</xdr:rowOff>
    </xdr:to>
    <xdr:sp>
      <xdr:nvSpPr>
        <xdr:cNvPr id="3" name="Rectangle 1">
          <a:hlinkClick r:id="rId2"/>
        </xdr:cNvPr>
        <xdr:cNvSpPr>
          <a:spLocks/>
        </xdr:cNvSpPr>
      </xdr:nvSpPr>
      <xdr:spPr>
        <a:xfrm>
          <a:off x="8496300" y="271462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twoCellAnchor>
    <xdr:from>
      <xdr:col>19</xdr:col>
      <xdr:colOff>28575</xdr:colOff>
      <xdr:row>10</xdr:row>
      <xdr:rowOff>38100</xdr:rowOff>
    </xdr:from>
    <xdr:to>
      <xdr:col>22</xdr:col>
      <xdr:colOff>428625</xdr:colOff>
      <xdr:row>11</xdr:row>
      <xdr:rowOff>0</xdr:rowOff>
    </xdr:to>
    <xdr:sp>
      <xdr:nvSpPr>
        <xdr:cNvPr id="4" name="Rectangle 22">
          <a:hlinkClick r:id="rId3"/>
        </xdr:cNvPr>
        <xdr:cNvSpPr>
          <a:spLocks/>
        </xdr:cNvSpPr>
      </xdr:nvSpPr>
      <xdr:spPr>
        <a:xfrm>
          <a:off x="8496300" y="300990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COVERING LETTER BY EMP</a:t>
          </a:r>
        </a:p>
      </xdr:txBody>
    </xdr:sp>
    <xdr:clientData/>
  </xdr:twoCellAnchor>
  <xdr:twoCellAnchor>
    <xdr:from>
      <xdr:col>19</xdr:col>
      <xdr:colOff>28575</xdr:colOff>
      <xdr:row>11</xdr:row>
      <xdr:rowOff>47625</xdr:rowOff>
    </xdr:from>
    <xdr:to>
      <xdr:col>22</xdr:col>
      <xdr:colOff>428625</xdr:colOff>
      <xdr:row>12</xdr:row>
      <xdr:rowOff>9525</xdr:rowOff>
    </xdr:to>
    <xdr:sp>
      <xdr:nvSpPr>
        <xdr:cNvPr id="5" name="Rectangle 23">
          <a:hlinkClick r:id="rId4"/>
        </xdr:cNvPr>
        <xdr:cNvSpPr>
          <a:spLocks/>
        </xdr:cNvSpPr>
      </xdr:nvSpPr>
      <xdr:spPr>
        <a:xfrm>
          <a:off x="8496300" y="330517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COVERING LETTER BY DDO</a:t>
          </a:r>
        </a:p>
      </xdr:txBody>
    </xdr:sp>
    <xdr:clientData/>
  </xdr:twoCellAnchor>
  <xdr:twoCellAnchor>
    <xdr:from>
      <xdr:col>19</xdr:col>
      <xdr:colOff>38100</xdr:colOff>
      <xdr:row>12</xdr:row>
      <xdr:rowOff>66675</xdr:rowOff>
    </xdr:from>
    <xdr:to>
      <xdr:col>22</xdr:col>
      <xdr:colOff>438150</xdr:colOff>
      <xdr:row>13</xdr:row>
      <xdr:rowOff>142875</xdr:rowOff>
    </xdr:to>
    <xdr:sp>
      <xdr:nvSpPr>
        <xdr:cNvPr id="6" name="Rectangle 24">
          <a:hlinkClick r:id="rId5"/>
        </xdr:cNvPr>
        <xdr:cNvSpPr>
          <a:spLocks/>
        </xdr:cNvSpPr>
      </xdr:nvSpPr>
      <xdr:spPr>
        <a:xfrm>
          <a:off x="8505825" y="360997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APPENDIX-II</a:t>
          </a:r>
        </a:p>
      </xdr:txBody>
    </xdr:sp>
    <xdr:clientData/>
  </xdr:twoCellAnchor>
  <xdr:twoCellAnchor>
    <xdr:from>
      <xdr:col>19</xdr:col>
      <xdr:colOff>28575</xdr:colOff>
      <xdr:row>13</xdr:row>
      <xdr:rowOff>190500</xdr:rowOff>
    </xdr:from>
    <xdr:to>
      <xdr:col>22</xdr:col>
      <xdr:colOff>428625</xdr:colOff>
      <xdr:row>14</xdr:row>
      <xdr:rowOff>152400</xdr:rowOff>
    </xdr:to>
    <xdr:sp>
      <xdr:nvSpPr>
        <xdr:cNvPr id="7" name="Rectangle 25">
          <a:hlinkClick r:id="rId6"/>
        </xdr:cNvPr>
        <xdr:cNvSpPr>
          <a:spLocks/>
        </xdr:cNvSpPr>
      </xdr:nvSpPr>
      <xdr:spPr>
        <a:xfrm>
          <a:off x="8496300" y="390525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ctr">
            <a:defRPr/>
          </a:pPr>
          <a:r>
            <a:rPr lang="en-US" cap="none" sz="1100" b="1" i="0" u="none" baseline="0">
              <a:solidFill>
                <a:srgbClr val="FFFFFF"/>
              </a:solidFill>
              <a:latin typeface="Calibri"/>
              <a:ea typeface="Calibri"/>
              <a:cs typeface="Calibri"/>
            </a:rPr>
            <a:t>CHEK LIST</a:t>
          </a:r>
        </a:p>
      </xdr:txBody>
    </xdr:sp>
    <xdr:clientData/>
  </xdr:twoCellAnchor>
  <xdr:twoCellAnchor>
    <xdr:from>
      <xdr:col>19</xdr:col>
      <xdr:colOff>28575</xdr:colOff>
      <xdr:row>14</xdr:row>
      <xdr:rowOff>200025</xdr:rowOff>
    </xdr:from>
    <xdr:to>
      <xdr:col>22</xdr:col>
      <xdr:colOff>428625</xdr:colOff>
      <xdr:row>15</xdr:row>
      <xdr:rowOff>161925</xdr:rowOff>
    </xdr:to>
    <xdr:sp>
      <xdr:nvSpPr>
        <xdr:cNvPr id="8" name="Rectangle 26">
          <a:hlinkClick r:id="rId7"/>
        </xdr:cNvPr>
        <xdr:cNvSpPr>
          <a:spLocks/>
        </xdr:cNvSpPr>
      </xdr:nvSpPr>
      <xdr:spPr>
        <a:xfrm>
          <a:off x="8496300" y="420052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DEPENDENT CERTIFICATE</a:t>
          </a:r>
        </a:p>
      </xdr:txBody>
    </xdr:sp>
    <xdr:clientData/>
  </xdr:twoCellAnchor>
  <xdr:twoCellAnchor>
    <xdr:from>
      <xdr:col>19</xdr:col>
      <xdr:colOff>28575</xdr:colOff>
      <xdr:row>15</xdr:row>
      <xdr:rowOff>228600</xdr:rowOff>
    </xdr:from>
    <xdr:to>
      <xdr:col>22</xdr:col>
      <xdr:colOff>428625</xdr:colOff>
      <xdr:row>16</xdr:row>
      <xdr:rowOff>190500</xdr:rowOff>
    </xdr:to>
    <xdr:sp>
      <xdr:nvSpPr>
        <xdr:cNvPr id="9" name="Rectangle 27">
          <a:hlinkClick r:id="rId8"/>
        </xdr:cNvPr>
        <xdr:cNvSpPr>
          <a:spLocks/>
        </xdr:cNvSpPr>
      </xdr:nvSpPr>
      <xdr:spPr>
        <a:xfrm>
          <a:off x="8496300" y="451485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NON-DRAWAL CERTIFICATE</a:t>
          </a:r>
        </a:p>
      </xdr:txBody>
    </xdr:sp>
    <xdr:clientData/>
  </xdr:twoCellAnchor>
  <xdr:twoCellAnchor>
    <xdr:from>
      <xdr:col>20</xdr:col>
      <xdr:colOff>142875</xdr:colOff>
      <xdr:row>7</xdr:row>
      <xdr:rowOff>57150</xdr:rowOff>
    </xdr:from>
    <xdr:to>
      <xdr:col>21</xdr:col>
      <xdr:colOff>257175</xdr:colOff>
      <xdr:row>8</xdr:row>
      <xdr:rowOff>104775</xdr:rowOff>
    </xdr:to>
    <xdr:sp>
      <xdr:nvSpPr>
        <xdr:cNvPr id="10" name="Down Arrow 2"/>
        <xdr:cNvSpPr>
          <a:spLocks/>
        </xdr:cNvSpPr>
      </xdr:nvSpPr>
      <xdr:spPr>
        <a:xfrm>
          <a:off x="9077325" y="2171700"/>
          <a:ext cx="581025" cy="333375"/>
        </a:xfrm>
        <a:prstGeom prst="downArrow">
          <a:avLst>
            <a:gd name="adj" fmla="val 0"/>
          </a:avLst>
        </a:prstGeom>
        <a:solidFill>
          <a:srgbClr val="F79646"/>
        </a:solidFill>
        <a:ln w="25400" cmpd="sng">
          <a:solidFill>
            <a:srgbClr val="B66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257175</xdr:colOff>
      <xdr:row>18</xdr:row>
      <xdr:rowOff>171450</xdr:rowOff>
    </xdr:from>
    <xdr:to>
      <xdr:col>22</xdr:col>
      <xdr:colOff>266700</xdr:colOff>
      <xdr:row>19</xdr:row>
      <xdr:rowOff>209550</xdr:rowOff>
    </xdr:to>
    <xdr:sp>
      <xdr:nvSpPr>
        <xdr:cNvPr id="11" name="Rounded Rectangle 3">
          <a:hlinkClick r:id="rId9"/>
        </xdr:cNvPr>
        <xdr:cNvSpPr>
          <a:spLocks/>
        </xdr:cNvSpPr>
      </xdr:nvSpPr>
      <xdr:spPr>
        <a:xfrm>
          <a:off x="8724900" y="5314950"/>
          <a:ext cx="1409700" cy="3238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   </a:t>
          </a:r>
          <a:r>
            <a:rPr lang="en-US" cap="none" sz="1100" b="1" i="0" u="none" baseline="0">
              <a:solidFill>
                <a:srgbClr val="000080"/>
              </a:solidFill>
              <a:latin typeface="Calibri"/>
              <a:ea typeface="Calibri"/>
              <a:cs typeface="Calibri"/>
            </a:rPr>
            <a:t>APTC FROM - 58</a:t>
          </a:r>
        </a:p>
      </xdr:txBody>
    </xdr:sp>
    <xdr:clientData/>
  </xdr:twoCellAnchor>
  <xdr:twoCellAnchor>
    <xdr:from>
      <xdr:col>19</xdr:col>
      <xdr:colOff>276225</xdr:colOff>
      <xdr:row>22</xdr:row>
      <xdr:rowOff>104775</xdr:rowOff>
    </xdr:from>
    <xdr:to>
      <xdr:col>22</xdr:col>
      <xdr:colOff>285750</xdr:colOff>
      <xdr:row>23</xdr:row>
      <xdr:rowOff>152400</xdr:rowOff>
    </xdr:to>
    <xdr:sp>
      <xdr:nvSpPr>
        <xdr:cNvPr id="12" name="Rounded Rectangle 30">
          <a:hlinkClick r:id="rId10"/>
        </xdr:cNvPr>
        <xdr:cNvSpPr>
          <a:spLocks/>
        </xdr:cNvSpPr>
      </xdr:nvSpPr>
      <xdr:spPr>
        <a:xfrm>
          <a:off x="8743950" y="6334125"/>
          <a:ext cx="1409700" cy="3143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1100" b="1" i="0" u="none" baseline="0">
              <a:solidFill>
                <a:srgbClr val="000080"/>
              </a:solidFill>
              <a:latin typeface="Calibri"/>
              <a:ea typeface="Calibri"/>
              <a:cs typeface="Calibri"/>
            </a:rPr>
            <a:t>ANNEXURE</a:t>
          </a:r>
          <a:r>
            <a:rPr lang="en-US" cap="none" sz="1100" b="1" i="0" u="none" baseline="0">
              <a:solidFill>
                <a:srgbClr val="000000"/>
              </a:solidFill>
              <a:latin typeface="Calibri"/>
              <a:ea typeface="Calibri"/>
              <a:cs typeface="Calibri"/>
            </a:rPr>
            <a:t> </a:t>
          </a:r>
          <a:r>
            <a:rPr lang="en-US" cap="none" sz="1100" b="1" i="0" u="none" baseline="0">
              <a:solidFill>
                <a:srgbClr val="000080"/>
              </a:solidFill>
              <a:latin typeface="Calibri"/>
              <a:ea typeface="Calibri"/>
              <a:cs typeface="Calibri"/>
            </a:rPr>
            <a:t>I &amp; II</a:t>
          </a:r>
        </a:p>
      </xdr:txBody>
    </xdr:sp>
    <xdr:clientData/>
  </xdr:twoCellAnchor>
  <xdr:twoCellAnchor>
    <xdr:from>
      <xdr:col>19</xdr:col>
      <xdr:colOff>95250</xdr:colOff>
      <xdr:row>20</xdr:row>
      <xdr:rowOff>114300</xdr:rowOff>
    </xdr:from>
    <xdr:to>
      <xdr:col>22</xdr:col>
      <xdr:colOff>390525</xdr:colOff>
      <xdr:row>21</xdr:row>
      <xdr:rowOff>209550</xdr:rowOff>
    </xdr:to>
    <xdr:sp>
      <xdr:nvSpPr>
        <xdr:cNvPr id="13" name="Rounded Rectangle 31">
          <a:hlinkClick r:id="rId11"/>
        </xdr:cNvPr>
        <xdr:cNvSpPr>
          <a:spLocks/>
        </xdr:cNvSpPr>
      </xdr:nvSpPr>
      <xdr:spPr>
        <a:xfrm>
          <a:off x="8562975" y="5810250"/>
          <a:ext cx="1695450" cy="3619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1100" b="1" i="0" u="none" baseline="0">
              <a:solidFill>
                <a:srgbClr val="000080"/>
              </a:solidFill>
              <a:latin typeface="Calibri"/>
              <a:ea typeface="Calibri"/>
              <a:cs typeface="Calibri"/>
            </a:rPr>
            <a:t>APTC 101 &amp; Paper</a:t>
          </a:r>
          <a:r>
            <a:rPr lang="en-US" cap="none" sz="1100" b="1" i="0" u="none" baseline="0">
              <a:solidFill>
                <a:srgbClr val="000080"/>
              </a:solidFill>
              <a:latin typeface="Calibri"/>
              <a:ea typeface="Calibri"/>
              <a:cs typeface="Calibri"/>
            </a:rPr>
            <a:t> Token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34</xdr:row>
      <xdr:rowOff>85725</xdr:rowOff>
    </xdr:from>
    <xdr:to>
      <xdr:col>2</xdr:col>
      <xdr:colOff>95250</xdr:colOff>
      <xdr:row>36</xdr:row>
      <xdr:rowOff>161925</xdr:rowOff>
    </xdr:to>
    <xdr:sp>
      <xdr:nvSpPr>
        <xdr:cNvPr id="1" name="Oval 5"/>
        <xdr:cNvSpPr>
          <a:spLocks/>
        </xdr:cNvSpPr>
      </xdr:nvSpPr>
      <xdr:spPr>
        <a:xfrm>
          <a:off x="781050" y="7381875"/>
          <a:ext cx="1076325" cy="4953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a:t>
          </a:r>
          <a:r>
            <a:rPr lang="en-US" cap="none" sz="1000" b="1" i="0" u="none" baseline="0">
              <a:solidFill>
                <a:srgbClr val="000000"/>
              </a:solidFill>
            </a:rPr>
            <a:t>   
</a:t>
          </a:r>
        </a:p>
      </xdr:txBody>
    </xdr:sp>
    <xdr:clientData/>
  </xdr:twoCellAnchor>
  <xdr:twoCellAnchor>
    <xdr:from>
      <xdr:col>2</xdr:col>
      <xdr:colOff>9525</xdr:colOff>
      <xdr:row>41</xdr:row>
      <xdr:rowOff>0</xdr:rowOff>
    </xdr:from>
    <xdr:to>
      <xdr:col>2</xdr:col>
      <xdr:colOff>257175</xdr:colOff>
      <xdr:row>41</xdr:row>
      <xdr:rowOff>0</xdr:rowOff>
    </xdr:to>
    <xdr:sp>
      <xdr:nvSpPr>
        <xdr:cNvPr id="2" name="Rectangle 6"/>
        <xdr:cNvSpPr>
          <a:spLocks/>
        </xdr:cNvSpPr>
      </xdr:nvSpPr>
      <xdr:spPr>
        <a:xfrm>
          <a:off x="1771650" y="8763000"/>
          <a:ext cx="2476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2</xdr:col>
      <xdr:colOff>257175</xdr:colOff>
      <xdr:row>41</xdr:row>
      <xdr:rowOff>0</xdr:rowOff>
    </xdr:from>
    <xdr:to>
      <xdr:col>2</xdr:col>
      <xdr:colOff>590550</xdr:colOff>
      <xdr:row>41</xdr:row>
      <xdr:rowOff>0</xdr:rowOff>
    </xdr:to>
    <xdr:sp>
      <xdr:nvSpPr>
        <xdr:cNvPr id="3" name="Rectangle 7"/>
        <xdr:cNvSpPr>
          <a:spLocks/>
        </xdr:cNvSpPr>
      </xdr:nvSpPr>
      <xdr:spPr>
        <a:xfrm>
          <a:off x="2019300" y="8763000"/>
          <a:ext cx="3333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2</xdr:col>
      <xdr:colOff>590550</xdr:colOff>
      <xdr:row>41</xdr:row>
      <xdr:rowOff>0</xdr:rowOff>
    </xdr:from>
    <xdr:to>
      <xdr:col>3</xdr:col>
      <xdr:colOff>304800</xdr:colOff>
      <xdr:row>41</xdr:row>
      <xdr:rowOff>0</xdr:rowOff>
    </xdr:to>
    <xdr:sp>
      <xdr:nvSpPr>
        <xdr:cNvPr id="4" name="Rectangle 8"/>
        <xdr:cNvSpPr>
          <a:spLocks/>
        </xdr:cNvSpPr>
      </xdr:nvSpPr>
      <xdr:spPr>
        <a:xfrm>
          <a:off x="2352675" y="8763000"/>
          <a:ext cx="5429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0</a:t>
          </a:r>
        </a:p>
      </xdr:txBody>
    </xdr:sp>
    <xdr:clientData/>
  </xdr:twoCellAnchor>
  <xdr:twoCellAnchor>
    <xdr:from>
      <xdr:col>3</xdr:col>
      <xdr:colOff>314325</xdr:colOff>
      <xdr:row>41</xdr:row>
      <xdr:rowOff>0</xdr:rowOff>
    </xdr:from>
    <xdr:to>
      <xdr:col>3</xdr:col>
      <xdr:colOff>600075</xdr:colOff>
      <xdr:row>41</xdr:row>
      <xdr:rowOff>0</xdr:rowOff>
    </xdr:to>
    <xdr:sp>
      <xdr:nvSpPr>
        <xdr:cNvPr id="5" name="Rectangle 9"/>
        <xdr:cNvSpPr>
          <a:spLocks/>
        </xdr:cNvSpPr>
      </xdr:nvSpPr>
      <xdr:spPr>
        <a:xfrm>
          <a:off x="2905125" y="8763000"/>
          <a:ext cx="2857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4</xdr:col>
      <xdr:colOff>247650</xdr:colOff>
      <xdr:row>41</xdr:row>
      <xdr:rowOff>0</xdr:rowOff>
    </xdr:from>
    <xdr:to>
      <xdr:col>4</xdr:col>
      <xdr:colOff>581025</xdr:colOff>
      <xdr:row>41</xdr:row>
      <xdr:rowOff>0</xdr:rowOff>
    </xdr:to>
    <xdr:sp>
      <xdr:nvSpPr>
        <xdr:cNvPr id="6" name="Rectangle 10"/>
        <xdr:cNvSpPr>
          <a:spLocks/>
        </xdr:cNvSpPr>
      </xdr:nvSpPr>
      <xdr:spPr>
        <a:xfrm>
          <a:off x="3495675" y="8763000"/>
          <a:ext cx="3333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0</a:t>
          </a:r>
        </a:p>
      </xdr:txBody>
    </xdr:sp>
    <xdr:clientData/>
  </xdr:twoCellAnchor>
  <xdr:twoCellAnchor>
    <xdr:from>
      <xdr:col>4</xdr:col>
      <xdr:colOff>571500</xdr:colOff>
      <xdr:row>41</xdr:row>
      <xdr:rowOff>0</xdr:rowOff>
    </xdr:from>
    <xdr:to>
      <xdr:col>5</xdr:col>
      <xdr:colOff>276225</xdr:colOff>
      <xdr:row>41</xdr:row>
      <xdr:rowOff>0</xdr:rowOff>
    </xdr:to>
    <xdr:sp>
      <xdr:nvSpPr>
        <xdr:cNvPr id="7" name="Rectangle 11"/>
        <xdr:cNvSpPr>
          <a:spLocks/>
        </xdr:cNvSpPr>
      </xdr:nvSpPr>
      <xdr:spPr>
        <a:xfrm>
          <a:off x="3819525" y="8763000"/>
          <a:ext cx="4191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6</xdr:col>
      <xdr:colOff>9525</xdr:colOff>
      <xdr:row>41</xdr:row>
      <xdr:rowOff>0</xdr:rowOff>
    </xdr:from>
    <xdr:to>
      <xdr:col>6</xdr:col>
      <xdr:colOff>257175</xdr:colOff>
      <xdr:row>41</xdr:row>
      <xdr:rowOff>0</xdr:rowOff>
    </xdr:to>
    <xdr:sp>
      <xdr:nvSpPr>
        <xdr:cNvPr id="8" name="Rectangle 12"/>
        <xdr:cNvSpPr>
          <a:spLocks/>
        </xdr:cNvSpPr>
      </xdr:nvSpPr>
      <xdr:spPr>
        <a:xfrm>
          <a:off x="4381500" y="8763000"/>
          <a:ext cx="2476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1</a:t>
          </a:r>
        </a:p>
      </xdr:txBody>
    </xdr:sp>
    <xdr:clientData/>
  </xdr:twoCellAnchor>
  <xdr:twoCellAnchor>
    <xdr:from>
      <xdr:col>6</xdr:col>
      <xdr:colOff>266700</xdr:colOff>
      <xdr:row>41</xdr:row>
      <xdr:rowOff>0</xdr:rowOff>
    </xdr:from>
    <xdr:to>
      <xdr:col>6</xdr:col>
      <xdr:colOff>257175</xdr:colOff>
      <xdr:row>41</xdr:row>
      <xdr:rowOff>0</xdr:rowOff>
    </xdr:to>
    <xdr:sp>
      <xdr:nvSpPr>
        <xdr:cNvPr id="9" name="Rectangle 13"/>
        <xdr:cNvSpPr>
          <a:spLocks/>
        </xdr:cNvSpPr>
      </xdr:nvSpPr>
      <xdr:spPr>
        <a:xfrm>
          <a:off x="4638675" y="87630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0</a:t>
          </a:r>
        </a:p>
      </xdr:txBody>
    </xdr:sp>
    <xdr:clientData/>
  </xdr:twoCellAnchor>
  <xdr:twoCellAnchor>
    <xdr:from>
      <xdr:col>6</xdr:col>
      <xdr:colOff>323850</xdr:colOff>
      <xdr:row>41</xdr:row>
      <xdr:rowOff>0</xdr:rowOff>
    </xdr:from>
    <xdr:to>
      <xdr:col>7</xdr:col>
      <xdr:colOff>238125</xdr:colOff>
      <xdr:row>41</xdr:row>
      <xdr:rowOff>0</xdr:rowOff>
    </xdr:to>
    <xdr:sp>
      <xdr:nvSpPr>
        <xdr:cNvPr id="10" name="Rectangle 14"/>
        <xdr:cNvSpPr>
          <a:spLocks/>
        </xdr:cNvSpPr>
      </xdr:nvSpPr>
      <xdr:spPr>
        <a:xfrm>
          <a:off x="4695825" y="8763000"/>
          <a:ext cx="2381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9</a:t>
          </a:r>
        </a:p>
      </xdr:txBody>
    </xdr:sp>
    <xdr:clientData/>
  </xdr:twoCellAnchor>
  <xdr:twoCellAnchor>
    <xdr:from>
      <xdr:col>7</xdr:col>
      <xdr:colOff>304800</xdr:colOff>
      <xdr:row>41</xdr:row>
      <xdr:rowOff>0</xdr:rowOff>
    </xdr:from>
    <xdr:to>
      <xdr:col>8</xdr:col>
      <xdr:colOff>228600</xdr:colOff>
      <xdr:row>41</xdr:row>
      <xdr:rowOff>0</xdr:rowOff>
    </xdr:to>
    <xdr:sp>
      <xdr:nvSpPr>
        <xdr:cNvPr id="11" name="Rectangle 15"/>
        <xdr:cNvSpPr>
          <a:spLocks/>
        </xdr:cNvSpPr>
      </xdr:nvSpPr>
      <xdr:spPr>
        <a:xfrm>
          <a:off x="5000625" y="8763000"/>
          <a:ext cx="2286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X</a:t>
          </a:r>
        </a:p>
      </xdr:txBody>
    </xdr:sp>
    <xdr:clientData/>
  </xdr:twoCellAnchor>
  <xdr:twoCellAnchor>
    <xdr:from>
      <xdr:col>8</xdr:col>
      <xdr:colOff>238125</xdr:colOff>
      <xdr:row>41</xdr:row>
      <xdr:rowOff>0</xdr:rowOff>
    </xdr:from>
    <xdr:to>
      <xdr:col>8</xdr:col>
      <xdr:colOff>523875</xdr:colOff>
      <xdr:row>41</xdr:row>
      <xdr:rowOff>0</xdr:rowOff>
    </xdr:to>
    <xdr:sp>
      <xdr:nvSpPr>
        <xdr:cNvPr id="12" name="Rectangle 16"/>
        <xdr:cNvSpPr>
          <a:spLocks/>
        </xdr:cNvSpPr>
      </xdr:nvSpPr>
      <xdr:spPr>
        <a:xfrm>
          <a:off x="5238750" y="8763000"/>
          <a:ext cx="2857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X</a:t>
          </a:r>
        </a:p>
      </xdr:txBody>
    </xdr:sp>
    <xdr:clientData/>
  </xdr:twoCellAnchor>
  <xdr:twoCellAnchor>
    <xdr:from>
      <xdr:col>2</xdr:col>
      <xdr:colOff>447675</xdr:colOff>
      <xdr:row>41</xdr:row>
      <xdr:rowOff>0</xdr:rowOff>
    </xdr:from>
    <xdr:to>
      <xdr:col>3</xdr:col>
      <xdr:colOff>95250</xdr:colOff>
      <xdr:row>41</xdr:row>
      <xdr:rowOff>0</xdr:rowOff>
    </xdr:to>
    <xdr:sp>
      <xdr:nvSpPr>
        <xdr:cNvPr id="13" name="Rectangle 17"/>
        <xdr:cNvSpPr>
          <a:spLocks/>
        </xdr:cNvSpPr>
      </xdr:nvSpPr>
      <xdr:spPr>
        <a:xfrm>
          <a:off x="2209800" y="8763000"/>
          <a:ext cx="4762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0</a:t>
          </a:r>
        </a:p>
      </xdr:txBody>
    </xdr:sp>
    <xdr:clientData/>
  </xdr:twoCellAnchor>
  <xdr:twoCellAnchor>
    <xdr:from>
      <xdr:col>3</xdr:col>
      <xdr:colOff>104775</xdr:colOff>
      <xdr:row>41</xdr:row>
      <xdr:rowOff>0</xdr:rowOff>
    </xdr:from>
    <xdr:to>
      <xdr:col>3</xdr:col>
      <xdr:colOff>419100</xdr:colOff>
      <xdr:row>41</xdr:row>
      <xdr:rowOff>0</xdr:rowOff>
    </xdr:to>
    <xdr:sp>
      <xdr:nvSpPr>
        <xdr:cNvPr id="14" name="Rectangle 18"/>
        <xdr:cNvSpPr>
          <a:spLocks/>
        </xdr:cNvSpPr>
      </xdr:nvSpPr>
      <xdr:spPr>
        <a:xfrm>
          <a:off x="2695575" y="8763000"/>
          <a:ext cx="3143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4</a:t>
          </a:r>
        </a:p>
      </xdr:txBody>
    </xdr:sp>
    <xdr:clientData/>
  </xdr:twoCellAnchor>
  <xdr:twoCellAnchor>
    <xdr:from>
      <xdr:col>4</xdr:col>
      <xdr:colOff>228600</xdr:colOff>
      <xdr:row>41</xdr:row>
      <xdr:rowOff>0</xdr:rowOff>
    </xdr:from>
    <xdr:to>
      <xdr:col>4</xdr:col>
      <xdr:colOff>542925</xdr:colOff>
      <xdr:row>41</xdr:row>
      <xdr:rowOff>0</xdr:rowOff>
    </xdr:to>
    <xdr:sp>
      <xdr:nvSpPr>
        <xdr:cNvPr id="15" name="Rectangle 19"/>
        <xdr:cNvSpPr>
          <a:spLocks/>
        </xdr:cNvSpPr>
      </xdr:nvSpPr>
      <xdr:spPr>
        <a:xfrm>
          <a:off x="3476625" y="8763000"/>
          <a:ext cx="3143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552450</xdr:colOff>
      <xdr:row>41</xdr:row>
      <xdr:rowOff>0</xdr:rowOff>
    </xdr:from>
    <xdr:to>
      <xdr:col>5</xdr:col>
      <xdr:colOff>247650</xdr:colOff>
      <xdr:row>41</xdr:row>
      <xdr:rowOff>0</xdr:rowOff>
    </xdr:to>
    <xdr:sp>
      <xdr:nvSpPr>
        <xdr:cNvPr id="16" name="Rectangle 20"/>
        <xdr:cNvSpPr>
          <a:spLocks/>
        </xdr:cNvSpPr>
      </xdr:nvSpPr>
      <xdr:spPr>
        <a:xfrm>
          <a:off x="3800475" y="8763000"/>
          <a:ext cx="4095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247650</xdr:colOff>
      <xdr:row>41</xdr:row>
      <xdr:rowOff>0</xdr:rowOff>
    </xdr:from>
    <xdr:to>
      <xdr:col>5</xdr:col>
      <xdr:colOff>342900</xdr:colOff>
      <xdr:row>41</xdr:row>
      <xdr:rowOff>0</xdr:rowOff>
    </xdr:to>
    <xdr:sp>
      <xdr:nvSpPr>
        <xdr:cNvPr id="17" name="Rectangle 21"/>
        <xdr:cNvSpPr>
          <a:spLocks/>
        </xdr:cNvSpPr>
      </xdr:nvSpPr>
      <xdr:spPr>
        <a:xfrm>
          <a:off x="4210050" y="8763000"/>
          <a:ext cx="952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41</xdr:row>
      <xdr:rowOff>0</xdr:rowOff>
    </xdr:from>
    <xdr:to>
      <xdr:col>7</xdr:col>
      <xdr:colOff>276225</xdr:colOff>
      <xdr:row>41</xdr:row>
      <xdr:rowOff>0</xdr:rowOff>
    </xdr:to>
    <xdr:sp>
      <xdr:nvSpPr>
        <xdr:cNvPr id="18" name="Rectangle 22"/>
        <xdr:cNvSpPr>
          <a:spLocks/>
        </xdr:cNvSpPr>
      </xdr:nvSpPr>
      <xdr:spPr>
        <a:xfrm>
          <a:off x="4695825" y="8763000"/>
          <a:ext cx="2762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295275</xdr:colOff>
      <xdr:row>41</xdr:row>
      <xdr:rowOff>0</xdr:rowOff>
    </xdr:from>
    <xdr:to>
      <xdr:col>7</xdr:col>
      <xdr:colOff>276225</xdr:colOff>
      <xdr:row>41</xdr:row>
      <xdr:rowOff>0</xdr:rowOff>
    </xdr:to>
    <xdr:sp>
      <xdr:nvSpPr>
        <xdr:cNvPr id="19" name="Rectangle 23"/>
        <xdr:cNvSpPr>
          <a:spLocks/>
        </xdr:cNvSpPr>
      </xdr:nvSpPr>
      <xdr:spPr>
        <a:xfrm>
          <a:off x="4991100" y="87630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304800</xdr:colOff>
      <xdr:row>41</xdr:row>
      <xdr:rowOff>0</xdr:rowOff>
    </xdr:from>
    <xdr:to>
      <xdr:col>8</xdr:col>
      <xdr:colOff>209550</xdr:colOff>
      <xdr:row>41</xdr:row>
      <xdr:rowOff>0</xdr:rowOff>
    </xdr:to>
    <xdr:sp>
      <xdr:nvSpPr>
        <xdr:cNvPr id="20" name="Rectangle 24"/>
        <xdr:cNvSpPr>
          <a:spLocks/>
        </xdr:cNvSpPr>
      </xdr:nvSpPr>
      <xdr:spPr>
        <a:xfrm>
          <a:off x="5000625" y="8763000"/>
          <a:ext cx="2095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41</xdr:row>
      <xdr:rowOff>0</xdr:rowOff>
    </xdr:from>
    <xdr:to>
      <xdr:col>1</xdr:col>
      <xdr:colOff>561975</xdr:colOff>
      <xdr:row>41</xdr:row>
      <xdr:rowOff>0</xdr:rowOff>
    </xdr:to>
    <xdr:sp>
      <xdr:nvSpPr>
        <xdr:cNvPr id="21" name="Rectangle 25"/>
        <xdr:cNvSpPr>
          <a:spLocks/>
        </xdr:cNvSpPr>
      </xdr:nvSpPr>
      <xdr:spPr>
        <a:xfrm>
          <a:off x="742950" y="8763000"/>
          <a:ext cx="4286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N</a:t>
          </a:r>
        </a:p>
      </xdr:txBody>
    </xdr:sp>
    <xdr:clientData/>
  </xdr:twoCellAnchor>
  <xdr:twoCellAnchor>
    <xdr:from>
      <xdr:col>3</xdr:col>
      <xdr:colOff>19050</xdr:colOff>
      <xdr:row>41</xdr:row>
      <xdr:rowOff>0</xdr:rowOff>
    </xdr:from>
    <xdr:to>
      <xdr:col>3</xdr:col>
      <xdr:colOff>428625</xdr:colOff>
      <xdr:row>41</xdr:row>
      <xdr:rowOff>0</xdr:rowOff>
    </xdr:to>
    <xdr:sp>
      <xdr:nvSpPr>
        <xdr:cNvPr id="22" name="Rectangle 26"/>
        <xdr:cNvSpPr>
          <a:spLocks/>
        </xdr:cNvSpPr>
      </xdr:nvSpPr>
      <xdr:spPr>
        <a:xfrm>
          <a:off x="2609850" y="8763000"/>
          <a:ext cx="4095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V</a:t>
          </a:r>
        </a:p>
      </xdr:txBody>
    </xdr:sp>
    <xdr:clientData/>
  </xdr:twoCellAnchor>
  <xdr:twoCellAnchor>
    <xdr:from>
      <xdr:col>6</xdr:col>
      <xdr:colOff>104775</xdr:colOff>
      <xdr:row>41</xdr:row>
      <xdr:rowOff>0</xdr:rowOff>
    </xdr:from>
    <xdr:to>
      <xdr:col>6</xdr:col>
      <xdr:colOff>257175</xdr:colOff>
      <xdr:row>41</xdr:row>
      <xdr:rowOff>0</xdr:rowOff>
    </xdr:to>
    <xdr:sp>
      <xdr:nvSpPr>
        <xdr:cNvPr id="23" name="Rectangle 27"/>
        <xdr:cNvSpPr>
          <a:spLocks/>
        </xdr:cNvSpPr>
      </xdr:nvSpPr>
      <xdr:spPr>
        <a:xfrm>
          <a:off x="4476750" y="8763000"/>
          <a:ext cx="1524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6</xdr:col>
      <xdr:colOff>323850</xdr:colOff>
      <xdr:row>41</xdr:row>
      <xdr:rowOff>0</xdr:rowOff>
    </xdr:from>
    <xdr:to>
      <xdr:col>7</xdr:col>
      <xdr:colOff>161925</xdr:colOff>
      <xdr:row>41</xdr:row>
      <xdr:rowOff>0</xdr:rowOff>
    </xdr:to>
    <xdr:sp>
      <xdr:nvSpPr>
        <xdr:cNvPr id="24" name="Rectangle 28"/>
        <xdr:cNvSpPr>
          <a:spLocks/>
        </xdr:cNvSpPr>
      </xdr:nvSpPr>
      <xdr:spPr>
        <a:xfrm>
          <a:off x="4695825" y="8763000"/>
          <a:ext cx="1619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7</xdr:col>
      <xdr:colOff>161925</xdr:colOff>
      <xdr:row>41</xdr:row>
      <xdr:rowOff>0</xdr:rowOff>
    </xdr:from>
    <xdr:to>
      <xdr:col>8</xdr:col>
      <xdr:colOff>0</xdr:colOff>
      <xdr:row>41</xdr:row>
      <xdr:rowOff>0</xdr:rowOff>
    </xdr:to>
    <xdr:sp>
      <xdr:nvSpPr>
        <xdr:cNvPr id="25" name="Rectangle 29"/>
        <xdr:cNvSpPr>
          <a:spLocks/>
        </xdr:cNvSpPr>
      </xdr:nvSpPr>
      <xdr:spPr>
        <a:xfrm>
          <a:off x="4857750" y="8763000"/>
          <a:ext cx="1428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0</a:t>
          </a:r>
        </a:p>
      </xdr:txBody>
    </xdr:sp>
    <xdr:clientData/>
  </xdr:twoCellAnchor>
  <xdr:twoCellAnchor>
    <xdr:from>
      <xdr:col>7</xdr:col>
      <xdr:colOff>304800</xdr:colOff>
      <xdr:row>41</xdr:row>
      <xdr:rowOff>0</xdr:rowOff>
    </xdr:from>
    <xdr:to>
      <xdr:col>8</xdr:col>
      <xdr:colOff>400050</xdr:colOff>
      <xdr:row>41</xdr:row>
      <xdr:rowOff>0</xdr:rowOff>
    </xdr:to>
    <xdr:sp>
      <xdr:nvSpPr>
        <xdr:cNvPr id="26" name="Rectangle 30"/>
        <xdr:cNvSpPr>
          <a:spLocks/>
        </xdr:cNvSpPr>
      </xdr:nvSpPr>
      <xdr:spPr>
        <a:xfrm>
          <a:off x="5000625" y="8763000"/>
          <a:ext cx="4000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2</a:t>
          </a:r>
        </a:p>
      </xdr:txBody>
    </xdr:sp>
    <xdr:clientData/>
  </xdr:twoCellAnchor>
  <xdr:twoCellAnchor>
    <xdr:from>
      <xdr:col>1</xdr:col>
      <xdr:colOff>114300</xdr:colOff>
      <xdr:row>41</xdr:row>
      <xdr:rowOff>0</xdr:rowOff>
    </xdr:from>
    <xdr:to>
      <xdr:col>1</xdr:col>
      <xdr:colOff>600075</xdr:colOff>
      <xdr:row>41</xdr:row>
      <xdr:rowOff>0</xdr:rowOff>
    </xdr:to>
    <xdr:sp>
      <xdr:nvSpPr>
        <xdr:cNvPr id="27" name="Oval 31"/>
        <xdr:cNvSpPr>
          <a:spLocks/>
        </xdr:cNvSpPr>
      </xdr:nvSpPr>
      <xdr:spPr>
        <a:xfrm>
          <a:off x="723900" y="8763000"/>
          <a:ext cx="485775" cy="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
</a:t>
          </a:r>
        </a:p>
      </xdr:txBody>
    </xdr:sp>
    <xdr:clientData/>
  </xdr:twoCellAnchor>
  <xdr:twoCellAnchor>
    <xdr:from>
      <xdr:col>6</xdr:col>
      <xdr:colOff>66675</xdr:colOff>
      <xdr:row>41</xdr:row>
      <xdr:rowOff>0</xdr:rowOff>
    </xdr:from>
    <xdr:to>
      <xdr:col>6</xdr:col>
      <xdr:colOff>257175</xdr:colOff>
      <xdr:row>41</xdr:row>
      <xdr:rowOff>0</xdr:rowOff>
    </xdr:to>
    <xdr:sp>
      <xdr:nvSpPr>
        <xdr:cNvPr id="28" name="Oval 32"/>
        <xdr:cNvSpPr>
          <a:spLocks/>
        </xdr:cNvSpPr>
      </xdr:nvSpPr>
      <xdr:spPr>
        <a:xfrm>
          <a:off x="4438650" y="8763000"/>
          <a:ext cx="190500" cy="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
</a:t>
          </a:r>
        </a:p>
      </xdr:txBody>
    </xdr:sp>
    <xdr:clientData/>
  </xdr:twoCellAnchor>
  <xdr:twoCellAnchor>
    <xdr:from>
      <xdr:col>11</xdr:col>
      <xdr:colOff>266700</xdr:colOff>
      <xdr:row>21</xdr:row>
      <xdr:rowOff>180975</xdr:rowOff>
    </xdr:from>
    <xdr:to>
      <xdr:col>11</xdr:col>
      <xdr:colOff>447675</xdr:colOff>
      <xdr:row>22</xdr:row>
      <xdr:rowOff>161925</xdr:rowOff>
    </xdr:to>
    <xdr:sp>
      <xdr:nvSpPr>
        <xdr:cNvPr id="29" name="Rectangle 52"/>
        <xdr:cNvSpPr>
          <a:spLocks/>
        </xdr:cNvSpPr>
      </xdr:nvSpPr>
      <xdr:spPr>
        <a:xfrm>
          <a:off x="8362950" y="4752975"/>
          <a:ext cx="18097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N</a:t>
          </a:r>
        </a:p>
      </xdr:txBody>
    </xdr:sp>
    <xdr:clientData/>
  </xdr:twoCellAnchor>
  <xdr:twoCellAnchor>
    <xdr:from>
      <xdr:col>13</xdr:col>
      <xdr:colOff>47625</xdr:colOff>
      <xdr:row>21</xdr:row>
      <xdr:rowOff>171450</xdr:rowOff>
    </xdr:from>
    <xdr:to>
      <xdr:col>13</xdr:col>
      <xdr:colOff>238125</xdr:colOff>
      <xdr:row>22</xdr:row>
      <xdr:rowOff>142875</xdr:rowOff>
    </xdr:to>
    <xdr:sp>
      <xdr:nvSpPr>
        <xdr:cNvPr id="30" name="Rectangle 53"/>
        <xdr:cNvSpPr>
          <a:spLocks/>
        </xdr:cNvSpPr>
      </xdr:nvSpPr>
      <xdr:spPr>
        <a:xfrm>
          <a:off x="9886950" y="4743450"/>
          <a:ext cx="1905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V</a:t>
          </a:r>
        </a:p>
      </xdr:txBody>
    </xdr:sp>
    <xdr:clientData/>
  </xdr:twoCellAnchor>
  <xdr:twoCellAnchor>
    <xdr:from>
      <xdr:col>16</xdr:col>
      <xdr:colOff>209550</xdr:colOff>
      <xdr:row>21</xdr:row>
      <xdr:rowOff>114300</xdr:rowOff>
    </xdr:from>
    <xdr:to>
      <xdr:col>16</xdr:col>
      <xdr:colOff>400050</xdr:colOff>
      <xdr:row>22</xdr:row>
      <xdr:rowOff>85725</xdr:rowOff>
    </xdr:to>
    <xdr:sp>
      <xdr:nvSpPr>
        <xdr:cNvPr id="31" name="Rectangle 54"/>
        <xdr:cNvSpPr>
          <a:spLocks/>
        </xdr:cNvSpPr>
      </xdr:nvSpPr>
      <xdr:spPr>
        <a:xfrm>
          <a:off x="12192000" y="4686300"/>
          <a:ext cx="190500" cy="180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457200</xdr:colOff>
      <xdr:row>21</xdr:row>
      <xdr:rowOff>104775</xdr:rowOff>
    </xdr:from>
    <xdr:to>
      <xdr:col>16</xdr:col>
      <xdr:colOff>638175</xdr:colOff>
      <xdr:row>22</xdr:row>
      <xdr:rowOff>76200</xdr:rowOff>
    </xdr:to>
    <xdr:sp>
      <xdr:nvSpPr>
        <xdr:cNvPr id="32" name="Rectangle 55"/>
        <xdr:cNvSpPr>
          <a:spLocks/>
        </xdr:cNvSpPr>
      </xdr:nvSpPr>
      <xdr:spPr>
        <a:xfrm>
          <a:off x="12439650" y="4676775"/>
          <a:ext cx="180975" cy="180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704850</xdr:colOff>
      <xdr:row>21</xdr:row>
      <xdr:rowOff>104775</xdr:rowOff>
    </xdr:from>
    <xdr:to>
      <xdr:col>17</xdr:col>
      <xdr:colOff>66675</xdr:colOff>
      <xdr:row>22</xdr:row>
      <xdr:rowOff>76200</xdr:rowOff>
    </xdr:to>
    <xdr:sp>
      <xdr:nvSpPr>
        <xdr:cNvPr id="33" name="Rectangle 56"/>
        <xdr:cNvSpPr>
          <a:spLocks/>
        </xdr:cNvSpPr>
      </xdr:nvSpPr>
      <xdr:spPr>
        <a:xfrm>
          <a:off x="12687300" y="4676775"/>
          <a:ext cx="180975" cy="180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114300</xdr:colOff>
      <xdr:row>21</xdr:row>
      <xdr:rowOff>104775</xdr:rowOff>
    </xdr:from>
    <xdr:to>
      <xdr:col>17</xdr:col>
      <xdr:colOff>295275</xdr:colOff>
      <xdr:row>22</xdr:row>
      <xdr:rowOff>76200</xdr:rowOff>
    </xdr:to>
    <xdr:sp>
      <xdr:nvSpPr>
        <xdr:cNvPr id="34" name="Rectangle 57"/>
        <xdr:cNvSpPr>
          <a:spLocks/>
        </xdr:cNvSpPr>
      </xdr:nvSpPr>
      <xdr:spPr>
        <a:xfrm>
          <a:off x="12915900" y="4676775"/>
          <a:ext cx="180975" cy="180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37</xdr:row>
      <xdr:rowOff>57150</xdr:rowOff>
    </xdr:from>
    <xdr:to>
      <xdr:col>11</xdr:col>
      <xdr:colOff>800100</xdr:colOff>
      <xdr:row>40</xdr:row>
      <xdr:rowOff>19050</xdr:rowOff>
    </xdr:to>
    <xdr:sp>
      <xdr:nvSpPr>
        <xdr:cNvPr id="35" name="Oval 58"/>
        <xdr:cNvSpPr>
          <a:spLocks/>
        </xdr:cNvSpPr>
      </xdr:nvSpPr>
      <xdr:spPr>
        <a:xfrm>
          <a:off x="8201025" y="7981950"/>
          <a:ext cx="695325" cy="590550"/>
        </a:xfrm>
        <a:prstGeom prst="ellipse">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sz="1000" b="0" i="0" u="none" baseline="0">
              <a:solidFill>
                <a:srgbClr val="000000"/>
              </a:solidFill>
            </a:rPr>
            <a:t>DDO Seal
</a:t>
          </a:r>
        </a:p>
      </xdr:txBody>
    </xdr:sp>
    <xdr:clientData/>
  </xdr:twoCellAnchor>
  <xdr:twoCellAnchor>
    <xdr:from>
      <xdr:col>12</xdr:col>
      <xdr:colOff>200025</xdr:colOff>
      <xdr:row>13</xdr:row>
      <xdr:rowOff>85725</xdr:rowOff>
    </xdr:from>
    <xdr:to>
      <xdr:col>12</xdr:col>
      <xdr:colOff>438150</xdr:colOff>
      <xdr:row>14</xdr:row>
      <xdr:rowOff>104775</xdr:rowOff>
    </xdr:to>
    <xdr:sp>
      <xdr:nvSpPr>
        <xdr:cNvPr id="36" name="Rectangle 44"/>
        <xdr:cNvSpPr>
          <a:spLocks/>
        </xdr:cNvSpPr>
      </xdr:nvSpPr>
      <xdr:spPr>
        <a:xfrm>
          <a:off x="9344025"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438150</xdr:colOff>
      <xdr:row>13</xdr:row>
      <xdr:rowOff>85725</xdr:rowOff>
    </xdr:from>
    <xdr:to>
      <xdr:col>12</xdr:col>
      <xdr:colOff>676275</xdr:colOff>
      <xdr:row>14</xdr:row>
      <xdr:rowOff>104775</xdr:rowOff>
    </xdr:to>
    <xdr:sp>
      <xdr:nvSpPr>
        <xdr:cNvPr id="37" name="Rectangle 44"/>
        <xdr:cNvSpPr>
          <a:spLocks/>
        </xdr:cNvSpPr>
      </xdr:nvSpPr>
      <xdr:spPr>
        <a:xfrm>
          <a:off x="958215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676275</xdr:colOff>
      <xdr:row>13</xdr:row>
      <xdr:rowOff>85725</xdr:rowOff>
    </xdr:from>
    <xdr:to>
      <xdr:col>13</xdr:col>
      <xdr:colOff>219075</xdr:colOff>
      <xdr:row>14</xdr:row>
      <xdr:rowOff>104775</xdr:rowOff>
    </xdr:to>
    <xdr:sp>
      <xdr:nvSpPr>
        <xdr:cNvPr id="38" name="Rectangle 44"/>
        <xdr:cNvSpPr>
          <a:spLocks/>
        </xdr:cNvSpPr>
      </xdr:nvSpPr>
      <xdr:spPr>
        <a:xfrm>
          <a:off x="9820275"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13</xdr:row>
      <xdr:rowOff>85725</xdr:rowOff>
    </xdr:from>
    <xdr:to>
      <xdr:col>13</xdr:col>
      <xdr:colOff>438150</xdr:colOff>
      <xdr:row>14</xdr:row>
      <xdr:rowOff>104775</xdr:rowOff>
    </xdr:to>
    <xdr:sp>
      <xdr:nvSpPr>
        <xdr:cNvPr id="39" name="Rectangle 44"/>
        <xdr:cNvSpPr>
          <a:spLocks/>
        </xdr:cNvSpPr>
      </xdr:nvSpPr>
      <xdr:spPr>
        <a:xfrm>
          <a:off x="1003935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476250</xdr:colOff>
      <xdr:row>13</xdr:row>
      <xdr:rowOff>85725</xdr:rowOff>
    </xdr:from>
    <xdr:to>
      <xdr:col>14</xdr:col>
      <xdr:colOff>714375</xdr:colOff>
      <xdr:row>14</xdr:row>
      <xdr:rowOff>104775</xdr:rowOff>
    </xdr:to>
    <xdr:sp>
      <xdr:nvSpPr>
        <xdr:cNvPr id="40" name="Rectangle 44"/>
        <xdr:cNvSpPr>
          <a:spLocks/>
        </xdr:cNvSpPr>
      </xdr:nvSpPr>
      <xdr:spPr>
        <a:xfrm>
          <a:off x="10906125"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714375</xdr:colOff>
      <xdr:row>13</xdr:row>
      <xdr:rowOff>85725</xdr:rowOff>
    </xdr:from>
    <xdr:to>
      <xdr:col>15</xdr:col>
      <xdr:colOff>9525</xdr:colOff>
      <xdr:row>14</xdr:row>
      <xdr:rowOff>104775</xdr:rowOff>
    </xdr:to>
    <xdr:sp>
      <xdr:nvSpPr>
        <xdr:cNvPr id="41" name="Rectangle 44"/>
        <xdr:cNvSpPr>
          <a:spLocks/>
        </xdr:cNvSpPr>
      </xdr:nvSpPr>
      <xdr:spPr>
        <a:xfrm>
          <a:off x="1114425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47625</xdr:colOff>
      <xdr:row>17</xdr:row>
      <xdr:rowOff>85725</xdr:rowOff>
    </xdr:from>
    <xdr:to>
      <xdr:col>16</xdr:col>
      <xdr:colOff>285750</xdr:colOff>
      <xdr:row>18</xdr:row>
      <xdr:rowOff>104775</xdr:rowOff>
    </xdr:to>
    <xdr:sp>
      <xdr:nvSpPr>
        <xdr:cNvPr id="42" name="Rectangle 44"/>
        <xdr:cNvSpPr>
          <a:spLocks/>
        </xdr:cNvSpPr>
      </xdr:nvSpPr>
      <xdr:spPr>
        <a:xfrm>
          <a:off x="12030075" y="38576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285750</xdr:colOff>
      <xdr:row>17</xdr:row>
      <xdr:rowOff>85725</xdr:rowOff>
    </xdr:from>
    <xdr:to>
      <xdr:col>16</xdr:col>
      <xdr:colOff>523875</xdr:colOff>
      <xdr:row>18</xdr:row>
      <xdr:rowOff>104775</xdr:rowOff>
    </xdr:to>
    <xdr:sp>
      <xdr:nvSpPr>
        <xdr:cNvPr id="43" name="Rectangle 44"/>
        <xdr:cNvSpPr>
          <a:spLocks/>
        </xdr:cNvSpPr>
      </xdr:nvSpPr>
      <xdr:spPr>
        <a:xfrm>
          <a:off x="12268200" y="38576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523875</xdr:colOff>
      <xdr:row>17</xdr:row>
      <xdr:rowOff>85725</xdr:rowOff>
    </xdr:from>
    <xdr:to>
      <xdr:col>16</xdr:col>
      <xdr:colOff>762000</xdr:colOff>
      <xdr:row>18</xdr:row>
      <xdr:rowOff>104775</xdr:rowOff>
    </xdr:to>
    <xdr:sp>
      <xdr:nvSpPr>
        <xdr:cNvPr id="44" name="Rectangle 44"/>
        <xdr:cNvSpPr>
          <a:spLocks/>
        </xdr:cNvSpPr>
      </xdr:nvSpPr>
      <xdr:spPr>
        <a:xfrm>
          <a:off x="12506325" y="38576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361950</xdr:colOff>
      <xdr:row>13</xdr:row>
      <xdr:rowOff>85725</xdr:rowOff>
    </xdr:from>
    <xdr:to>
      <xdr:col>15</xdr:col>
      <xdr:colOff>600075</xdr:colOff>
      <xdr:row>14</xdr:row>
      <xdr:rowOff>104775</xdr:rowOff>
    </xdr:to>
    <xdr:sp>
      <xdr:nvSpPr>
        <xdr:cNvPr id="45" name="Rectangle 44"/>
        <xdr:cNvSpPr>
          <a:spLocks/>
        </xdr:cNvSpPr>
      </xdr:nvSpPr>
      <xdr:spPr>
        <a:xfrm>
          <a:off x="1173480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600075</xdr:colOff>
      <xdr:row>13</xdr:row>
      <xdr:rowOff>85725</xdr:rowOff>
    </xdr:from>
    <xdr:to>
      <xdr:col>16</xdr:col>
      <xdr:colOff>228600</xdr:colOff>
      <xdr:row>14</xdr:row>
      <xdr:rowOff>104775</xdr:rowOff>
    </xdr:to>
    <xdr:sp>
      <xdr:nvSpPr>
        <xdr:cNvPr id="46" name="Rectangle 44"/>
        <xdr:cNvSpPr>
          <a:spLocks/>
        </xdr:cNvSpPr>
      </xdr:nvSpPr>
      <xdr:spPr>
        <a:xfrm>
          <a:off x="11972925"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228600</xdr:colOff>
      <xdr:row>13</xdr:row>
      <xdr:rowOff>85725</xdr:rowOff>
    </xdr:from>
    <xdr:to>
      <xdr:col>16</xdr:col>
      <xdr:colOff>466725</xdr:colOff>
      <xdr:row>14</xdr:row>
      <xdr:rowOff>104775</xdr:rowOff>
    </xdr:to>
    <xdr:sp>
      <xdr:nvSpPr>
        <xdr:cNvPr id="47" name="Rectangle 44"/>
        <xdr:cNvSpPr>
          <a:spLocks/>
        </xdr:cNvSpPr>
      </xdr:nvSpPr>
      <xdr:spPr>
        <a:xfrm>
          <a:off x="1221105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733425</xdr:colOff>
      <xdr:row>13</xdr:row>
      <xdr:rowOff>85725</xdr:rowOff>
    </xdr:from>
    <xdr:to>
      <xdr:col>17</xdr:col>
      <xdr:colOff>152400</xdr:colOff>
      <xdr:row>14</xdr:row>
      <xdr:rowOff>104775</xdr:rowOff>
    </xdr:to>
    <xdr:sp>
      <xdr:nvSpPr>
        <xdr:cNvPr id="48" name="Rectangle 44"/>
        <xdr:cNvSpPr>
          <a:spLocks/>
        </xdr:cNvSpPr>
      </xdr:nvSpPr>
      <xdr:spPr>
        <a:xfrm>
          <a:off x="12715875"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13</xdr:row>
      <xdr:rowOff>85725</xdr:rowOff>
    </xdr:from>
    <xdr:to>
      <xdr:col>17</xdr:col>
      <xdr:colOff>390525</xdr:colOff>
      <xdr:row>14</xdr:row>
      <xdr:rowOff>104775</xdr:rowOff>
    </xdr:to>
    <xdr:sp>
      <xdr:nvSpPr>
        <xdr:cNvPr id="49" name="Rectangle 44"/>
        <xdr:cNvSpPr>
          <a:spLocks/>
        </xdr:cNvSpPr>
      </xdr:nvSpPr>
      <xdr:spPr>
        <a:xfrm>
          <a:off x="12954000" y="301942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504825</xdr:colOff>
      <xdr:row>17</xdr:row>
      <xdr:rowOff>104775</xdr:rowOff>
    </xdr:from>
    <xdr:to>
      <xdr:col>13</xdr:col>
      <xdr:colOff>47625</xdr:colOff>
      <xdr:row>18</xdr:row>
      <xdr:rowOff>123825</xdr:rowOff>
    </xdr:to>
    <xdr:sp>
      <xdr:nvSpPr>
        <xdr:cNvPr id="50" name="Rectangle 44"/>
        <xdr:cNvSpPr>
          <a:spLocks/>
        </xdr:cNvSpPr>
      </xdr:nvSpPr>
      <xdr:spPr>
        <a:xfrm>
          <a:off x="9648825" y="387667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47625</xdr:colOff>
      <xdr:row>17</xdr:row>
      <xdr:rowOff>104775</xdr:rowOff>
    </xdr:from>
    <xdr:to>
      <xdr:col>13</xdr:col>
      <xdr:colOff>285750</xdr:colOff>
      <xdr:row>18</xdr:row>
      <xdr:rowOff>123825</xdr:rowOff>
    </xdr:to>
    <xdr:sp>
      <xdr:nvSpPr>
        <xdr:cNvPr id="51" name="Rectangle 44"/>
        <xdr:cNvSpPr>
          <a:spLocks/>
        </xdr:cNvSpPr>
      </xdr:nvSpPr>
      <xdr:spPr>
        <a:xfrm>
          <a:off x="9886950" y="387667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485775</xdr:colOff>
      <xdr:row>17</xdr:row>
      <xdr:rowOff>104775</xdr:rowOff>
    </xdr:from>
    <xdr:to>
      <xdr:col>14</xdr:col>
      <xdr:colOff>723900</xdr:colOff>
      <xdr:row>18</xdr:row>
      <xdr:rowOff>123825</xdr:rowOff>
    </xdr:to>
    <xdr:sp>
      <xdr:nvSpPr>
        <xdr:cNvPr id="52" name="Rectangle 44"/>
        <xdr:cNvSpPr>
          <a:spLocks/>
        </xdr:cNvSpPr>
      </xdr:nvSpPr>
      <xdr:spPr>
        <a:xfrm>
          <a:off x="10915650" y="387667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723900</xdr:colOff>
      <xdr:row>17</xdr:row>
      <xdr:rowOff>104775</xdr:rowOff>
    </xdr:from>
    <xdr:to>
      <xdr:col>15</xdr:col>
      <xdr:colOff>19050</xdr:colOff>
      <xdr:row>18</xdr:row>
      <xdr:rowOff>123825</xdr:rowOff>
    </xdr:to>
    <xdr:sp>
      <xdr:nvSpPr>
        <xdr:cNvPr id="53" name="Rectangle 44"/>
        <xdr:cNvSpPr>
          <a:spLocks/>
        </xdr:cNvSpPr>
      </xdr:nvSpPr>
      <xdr:spPr>
        <a:xfrm>
          <a:off x="11153775" y="387667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19050</xdr:colOff>
      <xdr:row>17</xdr:row>
      <xdr:rowOff>104775</xdr:rowOff>
    </xdr:from>
    <xdr:to>
      <xdr:col>15</xdr:col>
      <xdr:colOff>257175</xdr:colOff>
      <xdr:row>18</xdr:row>
      <xdr:rowOff>123825</xdr:rowOff>
    </xdr:to>
    <xdr:sp>
      <xdr:nvSpPr>
        <xdr:cNvPr id="54" name="Rectangle 44"/>
        <xdr:cNvSpPr>
          <a:spLocks/>
        </xdr:cNvSpPr>
      </xdr:nvSpPr>
      <xdr:spPr>
        <a:xfrm>
          <a:off x="11391900" y="3876675"/>
          <a:ext cx="23812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247650</xdr:colOff>
      <xdr:row>1</xdr:row>
      <xdr:rowOff>9525</xdr:rowOff>
    </xdr:from>
    <xdr:to>
      <xdr:col>14</xdr:col>
      <xdr:colOff>895350</xdr:colOff>
      <xdr:row>2</xdr:row>
      <xdr:rowOff>47625</xdr:rowOff>
    </xdr:to>
    <xdr:sp>
      <xdr:nvSpPr>
        <xdr:cNvPr id="55" name="Oval 55"/>
        <xdr:cNvSpPr>
          <a:spLocks/>
        </xdr:cNvSpPr>
      </xdr:nvSpPr>
      <xdr:spPr>
        <a:xfrm>
          <a:off x="9391650" y="219075"/>
          <a:ext cx="1933575" cy="247650"/>
        </a:xfrm>
        <a:prstGeom prst="ellipse">
          <a:avLst/>
        </a:prstGeom>
        <a:solidFill>
          <a:srgbClr val="FFFFFF"/>
        </a:solidFill>
        <a:ln w="6350"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Calibri"/>
              <a:ea typeface="Calibri"/>
              <a:cs typeface="Calibri"/>
            </a:rPr>
            <a:t>PAPER TOKEN</a:t>
          </a:r>
        </a:p>
      </xdr:txBody>
    </xdr:sp>
    <xdr:clientData/>
  </xdr:twoCellAnchor>
  <xdr:twoCellAnchor>
    <xdr:from>
      <xdr:col>21</xdr:col>
      <xdr:colOff>0</xdr:colOff>
      <xdr:row>3</xdr:row>
      <xdr:rowOff>0</xdr:rowOff>
    </xdr:from>
    <xdr:to>
      <xdr:col>23</xdr:col>
      <xdr:colOff>581025</xdr:colOff>
      <xdr:row>3</xdr:row>
      <xdr:rowOff>247650</xdr:rowOff>
    </xdr:to>
    <xdr:sp>
      <xdr:nvSpPr>
        <xdr:cNvPr id="56" name="Rectangle 56">
          <a:hlinkClick r:id="rId1"/>
        </xdr:cNvPr>
        <xdr:cNvSpPr>
          <a:spLocks/>
        </xdr:cNvSpPr>
      </xdr:nvSpPr>
      <xdr:spPr>
        <a:xfrm>
          <a:off x="15163800" y="62865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3</xdr:row>
      <xdr:rowOff>180975</xdr:rowOff>
    </xdr:from>
    <xdr:to>
      <xdr:col>13</xdr:col>
      <xdr:colOff>352425</xdr:colOff>
      <xdr:row>3</xdr:row>
      <xdr:rowOff>428625</xdr:rowOff>
    </xdr:to>
    <xdr:sp>
      <xdr:nvSpPr>
        <xdr:cNvPr id="1" name="Rectangle 2">
          <a:hlinkClick r:id="rId1"/>
        </xdr:cNvPr>
        <xdr:cNvSpPr>
          <a:spLocks/>
        </xdr:cNvSpPr>
      </xdr:nvSpPr>
      <xdr:spPr>
        <a:xfrm>
          <a:off x="7953375" y="75247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9525</xdr:rowOff>
    </xdr:from>
    <xdr:to>
      <xdr:col>10</xdr:col>
      <xdr:colOff>600075</xdr:colOff>
      <xdr:row>3</xdr:row>
      <xdr:rowOff>66675</xdr:rowOff>
    </xdr:to>
    <xdr:sp>
      <xdr:nvSpPr>
        <xdr:cNvPr id="1" name="Rectangle 1">
          <a:hlinkClick r:id="rId1"/>
        </xdr:cNvPr>
        <xdr:cNvSpPr>
          <a:spLocks/>
        </xdr:cNvSpPr>
      </xdr:nvSpPr>
      <xdr:spPr>
        <a:xfrm>
          <a:off x="6410325" y="39052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xdr:row>
      <xdr:rowOff>161925</xdr:rowOff>
    </xdr:from>
    <xdr:to>
      <xdr:col>8</xdr:col>
      <xdr:colOff>333375</xdr:colOff>
      <xdr:row>2</xdr:row>
      <xdr:rowOff>85725</xdr:rowOff>
    </xdr:to>
    <xdr:sp>
      <xdr:nvSpPr>
        <xdr:cNvPr id="1" name="Rectangle 1">
          <a:hlinkClick r:id="rId1"/>
        </xdr:cNvPr>
        <xdr:cNvSpPr>
          <a:spLocks/>
        </xdr:cNvSpPr>
      </xdr:nvSpPr>
      <xdr:spPr>
        <a:xfrm>
          <a:off x="6724650" y="36195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352425</xdr:rowOff>
    </xdr:from>
    <xdr:to>
      <xdr:col>8</xdr:col>
      <xdr:colOff>447675</xdr:colOff>
      <xdr:row>1</xdr:row>
      <xdr:rowOff>161925</xdr:rowOff>
    </xdr:to>
    <xdr:sp>
      <xdr:nvSpPr>
        <xdr:cNvPr id="1" name="Rectangle 1">
          <a:hlinkClick r:id="rId1"/>
        </xdr:cNvPr>
        <xdr:cNvSpPr>
          <a:spLocks/>
        </xdr:cNvSpPr>
      </xdr:nvSpPr>
      <xdr:spPr>
        <a:xfrm>
          <a:off x="7172325" y="35242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390525</xdr:rowOff>
    </xdr:from>
    <xdr:to>
      <xdr:col>14</xdr:col>
      <xdr:colOff>390525</xdr:colOff>
      <xdr:row>1</xdr:row>
      <xdr:rowOff>114300</xdr:rowOff>
    </xdr:to>
    <xdr:sp>
      <xdr:nvSpPr>
        <xdr:cNvPr id="1" name="Rectangle 1">
          <a:hlinkClick r:id="rId1"/>
        </xdr:cNvPr>
        <xdr:cNvSpPr>
          <a:spLocks/>
        </xdr:cNvSpPr>
      </xdr:nvSpPr>
      <xdr:spPr>
        <a:xfrm>
          <a:off x="7143750" y="39052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1</xdr:row>
      <xdr:rowOff>19050</xdr:rowOff>
    </xdr:from>
    <xdr:to>
      <xdr:col>15</xdr:col>
      <xdr:colOff>152400</xdr:colOff>
      <xdr:row>2</xdr:row>
      <xdr:rowOff>76200</xdr:rowOff>
    </xdr:to>
    <xdr:sp>
      <xdr:nvSpPr>
        <xdr:cNvPr id="1" name="Rectangle 1">
          <a:hlinkClick r:id="rId1"/>
        </xdr:cNvPr>
        <xdr:cNvSpPr>
          <a:spLocks/>
        </xdr:cNvSpPr>
      </xdr:nvSpPr>
      <xdr:spPr>
        <a:xfrm>
          <a:off x="7724775" y="41910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xdr:row>
      <xdr:rowOff>0</xdr:rowOff>
    </xdr:from>
    <xdr:to>
      <xdr:col>29</xdr:col>
      <xdr:colOff>600075</xdr:colOff>
      <xdr:row>2</xdr:row>
      <xdr:rowOff>28575</xdr:rowOff>
    </xdr:to>
    <xdr:sp>
      <xdr:nvSpPr>
        <xdr:cNvPr id="1" name="Rectangle 1">
          <a:hlinkClick r:id="rId1"/>
        </xdr:cNvPr>
        <xdr:cNvSpPr>
          <a:spLocks/>
        </xdr:cNvSpPr>
      </xdr:nvSpPr>
      <xdr:spPr>
        <a:xfrm>
          <a:off x="6724650" y="209550"/>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9</xdr:col>
      <xdr:colOff>581025</xdr:colOff>
      <xdr:row>5</xdr:row>
      <xdr:rowOff>57150</xdr:rowOff>
    </xdr:to>
    <xdr:sp>
      <xdr:nvSpPr>
        <xdr:cNvPr id="1" name="Rectangle 1">
          <a:hlinkClick r:id="rId1"/>
        </xdr:cNvPr>
        <xdr:cNvSpPr>
          <a:spLocks/>
        </xdr:cNvSpPr>
      </xdr:nvSpPr>
      <xdr:spPr>
        <a:xfrm>
          <a:off x="6981825" y="752475"/>
          <a:ext cx="1800225" cy="247650"/>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sz="1100" b="1" i="0" u="none" baseline="0">
              <a:solidFill>
                <a:srgbClr val="FFFFFF"/>
              </a:solidFill>
              <a:latin typeface="Calibri"/>
              <a:ea typeface="Calibri"/>
              <a:cs typeface="Calibri"/>
            </a:rPr>
            <a:t>HOME( TO ENTER</a:t>
          </a:r>
          <a:r>
            <a:rPr lang="en-US" cap="none" sz="1100" b="1" i="0" u="none" baseline="0">
              <a:solidFill>
                <a:srgbClr val="FFFFFF"/>
              </a:solidFill>
              <a:latin typeface="Calibri"/>
              <a:ea typeface="Calibri"/>
              <a:cs typeface="Calibri"/>
            </a:rPr>
            <a:t> DETAILS)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L_SOFT\Saralr_Soft%20ver%20%20trilok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  INFO"/>
      <sheetName val="MASTER SHEET"/>
      <sheetName val="47inner"/>
      <sheetName val="F_47"/>
      <sheetName val="101 &amp; PAPER TOKENori"/>
      <sheetName val="Annexure I &amp; II"/>
      <sheetName val="EWF2"/>
      <sheetName val="PT1"/>
      <sheetName val="APGLI"/>
      <sheetName val="GIS"/>
      <sheetName val="ZPPF Loan Schedule"/>
      <sheetName val="ZPPF"/>
      <sheetName val="ZPPF Loan"/>
      <sheetName val="PT"/>
      <sheetName val="CPS"/>
      <sheetName val="EWF"/>
      <sheetName val="GPF"/>
      <sheetName val="INCOME TAX"/>
      <sheetName val="Fes_Advance"/>
      <sheetName val="Incre_Orders"/>
      <sheetName val="form49"/>
      <sheetName val="Words"/>
      <sheetName val="Sheet1"/>
    </sheetNames>
    <sheetDataSet>
      <sheetData sheetId="1">
        <row r="16">
          <cell r="H16" t="str">
            <v/>
          </cell>
          <cell r="I16" t="str">
            <v/>
          </cell>
          <cell r="M16" t="str">
            <v/>
          </cell>
          <cell r="S16" t="str">
            <v/>
          </cell>
          <cell r="AA16" t="str">
            <v/>
          </cell>
          <cell r="AB16" t="str">
            <v/>
          </cell>
        </row>
        <row r="17">
          <cell r="H17" t="str">
            <v/>
          </cell>
          <cell r="I17" t="str">
            <v/>
          </cell>
          <cell r="M17" t="str">
            <v/>
          </cell>
          <cell r="S17" t="str">
            <v/>
          </cell>
          <cell r="AA17" t="str">
            <v/>
          </cell>
          <cell r="AB17" t="str">
            <v/>
          </cell>
        </row>
        <row r="18">
          <cell r="H18" t="str">
            <v/>
          </cell>
          <cell r="I18" t="str">
            <v/>
          </cell>
          <cell r="M18" t="str">
            <v/>
          </cell>
          <cell r="S18" t="str">
            <v/>
          </cell>
          <cell r="AA18" t="str">
            <v/>
          </cell>
          <cell r="AB18" t="str">
            <v/>
          </cell>
        </row>
        <row r="19">
          <cell r="H19" t="str">
            <v/>
          </cell>
          <cell r="I19" t="str">
            <v/>
          </cell>
          <cell r="M19" t="str">
            <v/>
          </cell>
          <cell r="S19" t="str">
            <v/>
          </cell>
          <cell r="AA19" t="str">
            <v/>
          </cell>
          <cell r="AB19" t="str">
            <v/>
          </cell>
        </row>
        <row r="20">
          <cell r="H20" t="str">
            <v/>
          </cell>
          <cell r="I20" t="str">
            <v/>
          </cell>
          <cell r="M20" t="str">
            <v/>
          </cell>
          <cell r="S20" t="str">
            <v/>
          </cell>
          <cell r="AA20" t="str">
            <v/>
          </cell>
          <cell r="AB20" t="str">
            <v/>
          </cell>
        </row>
        <row r="21">
          <cell r="H21" t="str">
            <v/>
          </cell>
          <cell r="I21" t="str">
            <v/>
          </cell>
          <cell r="M21" t="str">
            <v/>
          </cell>
          <cell r="S21" t="str">
            <v/>
          </cell>
          <cell r="AA21" t="str">
            <v/>
          </cell>
          <cell r="AB21" t="str">
            <v/>
          </cell>
        </row>
        <row r="22">
          <cell r="H22" t="str">
            <v/>
          </cell>
          <cell r="I22" t="str">
            <v/>
          </cell>
          <cell r="M22" t="str">
            <v/>
          </cell>
          <cell r="S22" t="str">
            <v/>
          </cell>
          <cell r="AA22" t="str">
            <v/>
          </cell>
          <cell r="AB22" t="str">
            <v/>
          </cell>
        </row>
        <row r="23">
          <cell r="H23" t="str">
            <v/>
          </cell>
          <cell r="I23" t="str">
            <v/>
          </cell>
          <cell r="M23" t="str">
            <v/>
          </cell>
          <cell r="S23" t="str">
            <v/>
          </cell>
          <cell r="AA23" t="str">
            <v/>
          </cell>
          <cell r="AB23" t="str">
            <v/>
          </cell>
        </row>
        <row r="24">
          <cell r="E24">
            <v>17050</v>
          </cell>
          <cell r="F24">
            <v>0</v>
          </cell>
          <cell r="G24">
            <v>0</v>
          </cell>
          <cell r="H24">
            <v>6130</v>
          </cell>
          <cell r="I24">
            <v>2046</v>
          </cell>
          <cell r="J24">
            <v>0</v>
          </cell>
          <cell r="K24">
            <v>0</v>
          </cell>
          <cell r="L24">
            <v>0</v>
          </cell>
          <cell r="M24">
            <v>25226</v>
          </cell>
          <cell r="N24">
            <v>200</v>
          </cell>
          <cell r="O24">
            <v>0</v>
          </cell>
          <cell r="P24">
            <v>450</v>
          </cell>
          <cell r="Q24">
            <v>0</v>
          </cell>
          <cell r="R24">
            <v>60</v>
          </cell>
          <cell r="S24">
            <v>200</v>
          </cell>
          <cell r="T24">
            <v>0</v>
          </cell>
          <cell r="U24">
            <v>0</v>
          </cell>
          <cell r="V24">
            <v>0</v>
          </cell>
          <cell r="W24">
            <v>0</v>
          </cell>
          <cell r="X24">
            <v>20</v>
          </cell>
          <cell r="Y24">
            <v>0</v>
          </cell>
          <cell r="Z24">
            <v>0</v>
          </cell>
          <cell r="AA24">
            <v>930</v>
          </cell>
          <cell r="AB24">
            <v>24296</v>
          </cell>
        </row>
        <row r="25">
          <cell r="D25" t="str">
            <v>www.apteacher.net</v>
          </cell>
          <cell r="H25" t="str">
            <v>www.apteacher.net</v>
          </cell>
          <cell r="L25" t="str">
            <v>www.apteacher.net</v>
          </cell>
          <cell r="P25" t="str">
            <v>www.apteacher.net</v>
          </cell>
          <cell r="W25" t="str">
            <v>www.apteacher.net</v>
          </cell>
          <cell r="AC25" t="str">
            <v>www.apteacher.net</v>
          </cell>
        </row>
        <row r="27">
          <cell r="D27" t="str">
            <v>Software designed by S.Seshadri,SA(MM),ZPHS-MAHADEVAMANGALAM,GD Nellore(Mandal)</v>
          </cell>
          <cell r="P27" t="str">
            <v>Ph:9492070567</v>
          </cell>
        </row>
      </sheetData>
      <sheetData sheetId="2">
        <row r="3">
          <cell r="B3" t="str">
            <v>KA Trilokachandra SA ENG</v>
          </cell>
          <cell r="C3">
            <v>1104116</v>
          </cell>
          <cell r="D3">
            <v>17050</v>
          </cell>
          <cell r="E3" t="str">
            <v/>
          </cell>
          <cell r="F3" t="str">
            <v/>
          </cell>
          <cell r="G3">
            <v>6130</v>
          </cell>
          <cell r="H3">
            <v>2046</v>
          </cell>
          <cell r="I3" t="str">
            <v/>
          </cell>
          <cell r="J3" t="str">
            <v/>
          </cell>
          <cell r="K3" t="str">
            <v/>
          </cell>
          <cell r="L3">
            <v>25226</v>
          </cell>
          <cell r="M3">
            <v>200</v>
          </cell>
          <cell r="N3" t="str">
            <v/>
          </cell>
          <cell r="O3">
            <v>450</v>
          </cell>
          <cell r="P3" t="str">
            <v/>
          </cell>
          <cell r="Q3">
            <v>60</v>
          </cell>
          <cell r="R3">
            <v>200</v>
          </cell>
          <cell r="S3" t="str">
            <v/>
          </cell>
          <cell r="T3" t="str">
            <v/>
          </cell>
          <cell r="U3" t="str">
            <v/>
          </cell>
          <cell r="V3" t="str">
            <v/>
          </cell>
          <cell r="W3" t="str">
            <v/>
          </cell>
          <cell r="X3">
            <v>20</v>
          </cell>
          <cell r="Y3">
            <v>930</v>
          </cell>
          <cell r="Z3">
            <v>24296</v>
          </cell>
        </row>
        <row r="4">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row>
        <row r="5">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row>
        <row r="6">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row>
        <row r="7">
          <cell r="B7" t="str">
            <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row>
        <row r="8">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row>
        <row r="9">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row>
        <row r="10">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row>
        <row r="11">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row>
        <row r="12">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row>
        <row r="14">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row>
        <row r="17">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row>
        <row r="20">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row>
        <row r="27">
          <cell r="B27" t="str">
            <v>Prepared by S.Seshadri SA(MM),ZPHS-MD Mangalam,G.D Nellore 9492070567 Visit www.apteacher.net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lymaths.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82"/>
  <sheetViews>
    <sheetView showGridLines="0" showRowColHeaders="0" tabSelected="1" zoomScalePageLayoutView="0" workbookViewId="0" topLeftCell="A1">
      <selection activeCell="A1" sqref="A1"/>
    </sheetView>
  </sheetViews>
  <sheetFormatPr defaultColWidth="9.140625" defaultRowHeight="15"/>
  <cols>
    <col min="1" max="1" width="4.00390625" style="122" customWidth="1"/>
    <col min="2" max="18" width="7.00390625" style="122" customWidth="1"/>
    <col min="19" max="19" width="4.00390625" style="122" customWidth="1"/>
    <col min="20" max="27" width="7.00390625" style="122" customWidth="1"/>
    <col min="28" max="16384" width="9.140625" style="122" customWidth="1"/>
  </cols>
  <sheetData>
    <row r="1" spans="1:23" ht="33" customHeight="1">
      <c r="A1" s="120"/>
      <c r="B1" s="231" t="s">
        <v>296</v>
      </c>
      <c r="C1" s="231"/>
      <c r="D1" s="231"/>
      <c r="E1" s="231"/>
      <c r="F1" s="231"/>
      <c r="G1" s="231"/>
      <c r="H1" s="231"/>
      <c r="I1" s="231"/>
      <c r="J1" s="231"/>
      <c r="K1" s="231"/>
      <c r="L1" s="231"/>
      <c r="M1" s="231"/>
      <c r="N1" s="231"/>
      <c r="O1" s="231"/>
      <c r="P1" s="231"/>
      <c r="Q1" s="231"/>
      <c r="R1" s="231"/>
      <c r="S1" s="121" t="s">
        <v>298</v>
      </c>
      <c r="T1" s="195" t="s">
        <v>294</v>
      </c>
      <c r="U1" s="196"/>
      <c r="V1" s="196"/>
      <c r="W1" s="197"/>
    </row>
    <row r="2" spans="1:23" ht="21" customHeight="1">
      <c r="A2" s="123"/>
      <c r="B2" s="211" t="s">
        <v>391</v>
      </c>
      <c r="C2" s="211"/>
      <c r="D2" s="211"/>
      <c r="E2" s="211"/>
      <c r="F2" s="211"/>
      <c r="G2" s="211"/>
      <c r="H2" s="211"/>
      <c r="I2" s="211"/>
      <c r="J2" s="211"/>
      <c r="K2" s="211"/>
      <c r="L2" s="211"/>
      <c r="M2" s="211"/>
      <c r="N2" s="211"/>
      <c r="O2" s="211"/>
      <c r="P2" s="211"/>
      <c r="Q2" s="211"/>
      <c r="R2" s="211"/>
      <c r="S2" s="123"/>
      <c r="T2" s="198" t="s">
        <v>295</v>
      </c>
      <c r="U2" s="199"/>
      <c r="V2" s="199"/>
      <c r="W2" s="200"/>
    </row>
    <row r="3" spans="1:23" ht="22.5" customHeight="1">
      <c r="A3" s="123"/>
      <c r="B3" s="243" t="s">
        <v>90</v>
      </c>
      <c r="C3" s="243"/>
      <c r="D3" s="243"/>
      <c r="E3" s="243"/>
      <c r="F3" s="244" t="s">
        <v>152</v>
      </c>
      <c r="G3" s="245"/>
      <c r="H3" s="245"/>
      <c r="I3" s="245"/>
      <c r="J3" s="245"/>
      <c r="K3" s="246"/>
      <c r="L3" s="232" t="s">
        <v>100</v>
      </c>
      <c r="M3" s="232"/>
      <c r="N3" s="206" t="s">
        <v>111</v>
      </c>
      <c r="O3" s="206"/>
      <c r="P3" s="206"/>
      <c r="Q3" s="206"/>
      <c r="R3" s="206"/>
      <c r="S3" s="123"/>
      <c r="T3" s="201"/>
      <c r="U3" s="199"/>
      <c r="V3" s="199"/>
      <c r="W3" s="200"/>
    </row>
    <row r="4" spans="1:23" ht="22.5" customHeight="1">
      <c r="A4" s="123"/>
      <c r="B4" s="232" t="s">
        <v>91</v>
      </c>
      <c r="C4" s="232"/>
      <c r="D4" s="232"/>
      <c r="E4" s="206" t="s">
        <v>112</v>
      </c>
      <c r="F4" s="206"/>
      <c r="G4" s="206"/>
      <c r="H4" s="206"/>
      <c r="I4" s="206"/>
      <c r="J4" s="218" t="s">
        <v>151</v>
      </c>
      <c r="K4" s="219"/>
      <c r="L4" s="219"/>
      <c r="M4" s="219"/>
      <c r="N4" s="221"/>
      <c r="O4" s="240" t="s">
        <v>113</v>
      </c>
      <c r="P4" s="241"/>
      <c r="Q4" s="241"/>
      <c r="R4" s="242"/>
      <c r="S4" s="123"/>
      <c r="T4" s="201"/>
      <c r="U4" s="199"/>
      <c r="V4" s="199"/>
      <c r="W4" s="200"/>
    </row>
    <row r="5" spans="1:23" ht="22.5" customHeight="1">
      <c r="A5" s="123"/>
      <c r="B5" s="232" t="s">
        <v>14</v>
      </c>
      <c r="C5" s="232"/>
      <c r="D5" s="239" t="s">
        <v>116</v>
      </c>
      <c r="E5" s="239"/>
      <c r="F5" s="239"/>
      <c r="G5" s="239"/>
      <c r="H5" s="232" t="s">
        <v>115</v>
      </c>
      <c r="I5" s="232"/>
      <c r="J5" s="240">
        <v>25400</v>
      </c>
      <c r="K5" s="242"/>
      <c r="L5" s="232" t="s">
        <v>114</v>
      </c>
      <c r="M5" s="232"/>
      <c r="N5" s="239" t="s">
        <v>153</v>
      </c>
      <c r="O5" s="239"/>
      <c r="P5" s="239"/>
      <c r="Q5" s="236"/>
      <c r="R5" s="237"/>
      <c r="S5" s="123"/>
      <c r="T5" s="201"/>
      <c r="U5" s="199"/>
      <c r="V5" s="199"/>
      <c r="W5" s="200"/>
    </row>
    <row r="6" spans="1:23" ht="22.5" customHeight="1">
      <c r="A6" s="123"/>
      <c r="B6" s="232" t="s">
        <v>104</v>
      </c>
      <c r="C6" s="232"/>
      <c r="D6" s="232"/>
      <c r="E6" s="232"/>
      <c r="F6" s="136"/>
      <c r="G6" s="135" t="s">
        <v>101</v>
      </c>
      <c r="H6" s="135"/>
      <c r="I6" s="240" t="s">
        <v>126</v>
      </c>
      <c r="J6" s="241"/>
      <c r="K6" s="242"/>
      <c r="L6" s="232" t="s">
        <v>102</v>
      </c>
      <c r="M6" s="232"/>
      <c r="N6" s="206" t="s">
        <v>127</v>
      </c>
      <c r="O6" s="206"/>
      <c r="P6" s="206"/>
      <c r="Q6" s="206"/>
      <c r="R6" s="206"/>
      <c r="S6" s="123"/>
      <c r="T6" s="201"/>
      <c r="U6" s="199"/>
      <c r="V6" s="199"/>
      <c r="W6" s="200"/>
    </row>
    <row r="7" spans="1:23" ht="22.5" customHeight="1">
      <c r="A7" s="123"/>
      <c r="B7" s="137" t="s">
        <v>103</v>
      </c>
      <c r="C7" s="136"/>
      <c r="D7" s="239" t="s">
        <v>116</v>
      </c>
      <c r="E7" s="239"/>
      <c r="F7" s="239"/>
      <c r="G7" s="239"/>
      <c r="H7" s="239"/>
      <c r="I7" s="232" t="s">
        <v>105</v>
      </c>
      <c r="J7" s="232"/>
      <c r="K7" s="212" t="s">
        <v>116</v>
      </c>
      <c r="L7" s="213"/>
      <c r="M7" s="213"/>
      <c r="N7" s="213"/>
      <c r="O7" s="138" t="s">
        <v>154</v>
      </c>
      <c r="P7" s="139"/>
      <c r="Q7" s="241">
        <v>517419</v>
      </c>
      <c r="R7" s="242"/>
      <c r="S7" s="123"/>
      <c r="T7" s="201"/>
      <c r="U7" s="199"/>
      <c r="V7" s="199"/>
      <c r="W7" s="200"/>
    </row>
    <row r="8" spans="1:23" ht="22.5" customHeight="1" thickBot="1">
      <c r="A8" s="123"/>
      <c r="B8" s="223" t="s">
        <v>261</v>
      </c>
      <c r="C8" s="224"/>
      <c r="D8" s="224"/>
      <c r="E8" s="213" t="s">
        <v>263</v>
      </c>
      <c r="F8" s="213"/>
      <c r="G8" s="213"/>
      <c r="H8" s="213"/>
      <c r="I8" s="219" t="s">
        <v>262</v>
      </c>
      <c r="J8" s="219"/>
      <c r="K8" s="219"/>
      <c r="L8" s="213">
        <v>9492070567</v>
      </c>
      <c r="M8" s="213"/>
      <c r="N8" s="213"/>
      <c r="O8" s="124"/>
      <c r="P8" s="125"/>
      <c r="Q8" s="126"/>
      <c r="R8" s="127"/>
      <c r="S8" s="123"/>
      <c r="T8" s="201"/>
      <c r="U8" s="199"/>
      <c r="V8" s="199"/>
      <c r="W8" s="200"/>
    </row>
    <row r="9" spans="1:23" ht="22.5" customHeight="1">
      <c r="A9" s="123"/>
      <c r="B9" s="211" t="s">
        <v>124</v>
      </c>
      <c r="C9" s="211"/>
      <c r="D9" s="211"/>
      <c r="E9" s="211"/>
      <c r="F9" s="211"/>
      <c r="G9" s="211"/>
      <c r="H9" s="211"/>
      <c r="I9" s="211"/>
      <c r="J9" s="211"/>
      <c r="K9" s="211"/>
      <c r="L9" s="211"/>
      <c r="M9" s="211"/>
      <c r="N9" s="211"/>
      <c r="O9" s="211"/>
      <c r="P9" s="211"/>
      <c r="Q9" s="211"/>
      <c r="R9" s="211"/>
      <c r="S9" s="123"/>
      <c r="T9" s="187" t="s">
        <v>393</v>
      </c>
      <c r="U9" s="188"/>
      <c r="V9" s="188"/>
      <c r="W9" s="189"/>
    </row>
    <row r="10" spans="1:23" ht="22.5" customHeight="1">
      <c r="A10" s="123"/>
      <c r="B10" s="238" t="s">
        <v>106</v>
      </c>
      <c r="C10" s="238"/>
      <c r="D10" s="238"/>
      <c r="E10" s="238"/>
      <c r="F10" s="239" t="s">
        <v>128</v>
      </c>
      <c r="G10" s="239"/>
      <c r="H10" s="239"/>
      <c r="I10" s="239"/>
      <c r="J10" s="239"/>
      <c r="K10" s="239"/>
      <c r="L10" s="141" t="s">
        <v>93</v>
      </c>
      <c r="M10" s="140"/>
      <c r="N10" s="140"/>
      <c r="O10" s="140"/>
      <c r="P10" s="239" t="s">
        <v>129</v>
      </c>
      <c r="Q10" s="239"/>
      <c r="R10" s="239"/>
      <c r="S10" s="123"/>
      <c r="T10" s="144"/>
      <c r="U10" s="145"/>
      <c r="V10" s="145"/>
      <c r="W10" s="146"/>
    </row>
    <row r="11" spans="1:23" ht="22.5" customHeight="1">
      <c r="A11" s="123"/>
      <c r="B11" s="238" t="s">
        <v>94</v>
      </c>
      <c r="C11" s="238"/>
      <c r="D11" s="238"/>
      <c r="E11" s="239" t="s">
        <v>130</v>
      </c>
      <c r="F11" s="239"/>
      <c r="G11" s="218" t="s">
        <v>95</v>
      </c>
      <c r="H11" s="219"/>
      <c r="I11" s="219"/>
      <c r="J11" s="219"/>
      <c r="K11" s="221"/>
      <c r="L11" s="239" t="s">
        <v>131</v>
      </c>
      <c r="M11" s="239"/>
      <c r="N11" s="239"/>
      <c r="O11" s="239"/>
      <c r="P11" s="239"/>
      <c r="Q11" s="239"/>
      <c r="R11" s="239"/>
      <c r="S11" s="123"/>
      <c r="T11" s="144"/>
      <c r="U11" s="145"/>
      <c r="V11" s="145"/>
      <c r="W11" s="146"/>
    </row>
    <row r="12" spans="1:23" ht="22.5" customHeight="1">
      <c r="A12" s="123"/>
      <c r="B12" s="232" t="s">
        <v>96</v>
      </c>
      <c r="C12" s="232"/>
      <c r="D12" s="232"/>
      <c r="E12" s="232"/>
      <c r="F12" s="240" t="s">
        <v>132</v>
      </c>
      <c r="G12" s="241"/>
      <c r="H12" s="241"/>
      <c r="I12" s="241"/>
      <c r="J12" s="241"/>
      <c r="K12" s="242"/>
      <c r="L12" s="232" t="s">
        <v>150</v>
      </c>
      <c r="M12" s="232"/>
      <c r="N12" s="232"/>
      <c r="O12" s="232"/>
      <c r="P12" s="233">
        <v>2430.25</v>
      </c>
      <c r="Q12" s="234"/>
      <c r="R12" s="235"/>
      <c r="S12" s="123"/>
      <c r="T12" s="144"/>
      <c r="U12" s="145"/>
      <c r="V12" s="145"/>
      <c r="W12" s="146"/>
    </row>
    <row r="13" spans="1:23" ht="13.5" customHeight="1">
      <c r="A13" s="123"/>
      <c r="B13" s="128"/>
      <c r="C13" s="128"/>
      <c r="D13" s="128"/>
      <c r="E13" s="128"/>
      <c r="F13" s="129" t="s">
        <v>107</v>
      </c>
      <c r="G13" s="227" t="s">
        <v>108</v>
      </c>
      <c r="H13" s="227"/>
      <c r="I13" s="227"/>
      <c r="J13" s="227" t="s">
        <v>109</v>
      </c>
      <c r="K13" s="227"/>
      <c r="L13" s="142" t="s">
        <v>388</v>
      </c>
      <c r="M13" s="156"/>
      <c r="N13" s="156"/>
      <c r="O13" s="156"/>
      <c r="P13" s="157"/>
      <c r="Q13" s="157"/>
      <c r="R13" s="157"/>
      <c r="S13" s="123"/>
      <c r="T13" s="144"/>
      <c r="U13" s="145"/>
      <c r="V13" s="145"/>
      <c r="W13" s="146"/>
    </row>
    <row r="14" spans="1:23" ht="22.5" customHeight="1">
      <c r="A14" s="123"/>
      <c r="B14" s="228" t="s">
        <v>97</v>
      </c>
      <c r="C14" s="229"/>
      <c r="D14" s="229"/>
      <c r="E14" s="230"/>
      <c r="L14" s="226" t="s">
        <v>387</v>
      </c>
      <c r="M14" s="226"/>
      <c r="N14" s="226"/>
      <c r="O14" s="226"/>
      <c r="P14" s="226"/>
      <c r="Q14" s="226"/>
      <c r="R14" s="226"/>
      <c r="S14" s="123"/>
      <c r="T14" s="144"/>
      <c r="U14" s="145"/>
      <c r="V14" s="145"/>
      <c r="W14" s="146"/>
    </row>
    <row r="15" spans="1:23" ht="22.5" customHeight="1">
      <c r="A15" s="123"/>
      <c r="B15" s="228" t="s">
        <v>98</v>
      </c>
      <c r="C15" s="229"/>
      <c r="D15" s="229"/>
      <c r="E15" s="230"/>
      <c r="L15" s="226"/>
      <c r="M15" s="226"/>
      <c r="N15" s="226"/>
      <c r="O15" s="226"/>
      <c r="P15" s="226"/>
      <c r="Q15" s="226"/>
      <c r="R15" s="226"/>
      <c r="S15" s="123"/>
      <c r="T15" s="144"/>
      <c r="U15" s="145"/>
      <c r="V15" s="145"/>
      <c r="W15" s="146"/>
    </row>
    <row r="16" spans="1:23" ht="22.5" customHeight="1">
      <c r="A16" s="123"/>
      <c r="B16" s="223" t="s">
        <v>110</v>
      </c>
      <c r="C16" s="224"/>
      <c r="D16" s="224"/>
      <c r="E16" s="225"/>
      <c r="L16" s="226"/>
      <c r="M16" s="226"/>
      <c r="N16" s="226"/>
      <c r="O16" s="226"/>
      <c r="P16" s="226"/>
      <c r="Q16" s="226"/>
      <c r="R16" s="226"/>
      <c r="S16" s="123"/>
      <c r="T16" s="144"/>
      <c r="U16" s="145"/>
      <c r="V16" s="145"/>
      <c r="W16" s="146"/>
    </row>
    <row r="17" spans="1:23" ht="22.5" customHeight="1" thickBot="1">
      <c r="A17" s="123"/>
      <c r="B17" s="222" t="s">
        <v>125</v>
      </c>
      <c r="C17" s="222"/>
      <c r="D17" s="222"/>
      <c r="E17" s="222"/>
      <c r="F17" s="130"/>
      <c r="G17" s="130"/>
      <c r="H17" s="130"/>
      <c r="I17" s="130"/>
      <c r="J17" s="130"/>
      <c r="K17" s="130"/>
      <c r="L17" s="130"/>
      <c r="M17" s="130"/>
      <c r="N17" s="130"/>
      <c r="O17" s="143" t="s">
        <v>392</v>
      </c>
      <c r="P17" s="130"/>
      <c r="Q17" s="130"/>
      <c r="R17" s="130"/>
      <c r="S17" s="123"/>
      <c r="T17" s="147"/>
      <c r="U17" s="148"/>
      <c r="V17" s="148"/>
      <c r="W17" s="149"/>
    </row>
    <row r="18" spans="1:23" ht="22.5" customHeight="1">
      <c r="A18" s="123"/>
      <c r="B18" s="218" t="s">
        <v>99</v>
      </c>
      <c r="C18" s="219"/>
      <c r="D18" s="221"/>
      <c r="E18" s="212" t="s">
        <v>284</v>
      </c>
      <c r="F18" s="213"/>
      <c r="G18" s="213"/>
      <c r="H18" s="213"/>
      <c r="I18" s="213"/>
      <c r="J18" s="214"/>
      <c r="K18" s="218" t="s">
        <v>2</v>
      </c>
      <c r="L18" s="219"/>
      <c r="M18" s="221"/>
      <c r="N18" s="212" t="s">
        <v>133</v>
      </c>
      <c r="O18" s="213"/>
      <c r="P18" s="213"/>
      <c r="Q18" s="213"/>
      <c r="R18" s="214"/>
      <c r="S18" s="123"/>
      <c r="T18" s="190" t="s">
        <v>394</v>
      </c>
      <c r="U18" s="191"/>
      <c r="V18" s="191"/>
      <c r="W18" s="192"/>
    </row>
    <row r="19" spans="1:23" ht="22.5" customHeight="1">
      <c r="A19" s="123"/>
      <c r="B19" s="218" t="s">
        <v>91</v>
      </c>
      <c r="C19" s="219"/>
      <c r="D19" s="219"/>
      <c r="E19" s="220"/>
      <c r="F19" s="212" t="s">
        <v>134</v>
      </c>
      <c r="G19" s="213"/>
      <c r="H19" s="213"/>
      <c r="I19" s="213"/>
      <c r="J19" s="213"/>
      <c r="K19" s="214"/>
      <c r="L19" s="219" t="s">
        <v>92</v>
      </c>
      <c r="M19" s="219"/>
      <c r="N19" s="220"/>
      <c r="O19" s="212" t="s">
        <v>113</v>
      </c>
      <c r="P19" s="213"/>
      <c r="Q19" s="213"/>
      <c r="R19" s="214"/>
      <c r="S19" s="123"/>
      <c r="T19" s="150"/>
      <c r="U19" s="151"/>
      <c r="V19" s="151"/>
      <c r="W19" s="152"/>
    </row>
    <row r="20" spans="1:23" ht="21" customHeight="1">
      <c r="A20" s="123"/>
      <c r="B20" s="215" t="s">
        <v>14</v>
      </c>
      <c r="C20" s="216"/>
      <c r="D20" s="216"/>
      <c r="E20" s="217"/>
      <c r="F20" s="212" t="s">
        <v>116</v>
      </c>
      <c r="G20" s="213"/>
      <c r="H20" s="213"/>
      <c r="I20" s="214"/>
      <c r="J20" s="247" t="s">
        <v>260</v>
      </c>
      <c r="K20" s="248"/>
      <c r="L20" s="248"/>
      <c r="M20" s="248"/>
      <c r="N20" s="249">
        <v>9492070567</v>
      </c>
      <c r="O20" s="249"/>
      <c r="P20" s="249"/>
      <c r="Q20" s="249"/>
      <c r="R20" s="249"/>
      <c r="S20" s="123"/>
      <c r="T20" s="150"/>
      <c r="U20" s="151"/>
      <c r="V20" s="151"/>
      <c r="W20" s="152"/>
    </row>
    <row r="21" spans="1:23" ht="21" customHeight="1">
      <c r="A21" s="123"/>
      <c r="B21" s="211" t="s">
        <v>288</v>
      </c>
      <c r="C21" s="211"/>
      <c r="D21" s="211"/>
      <c r="E21" s="211"/>
      <c r="F21" s="211"/>
      <c r="G21" s="211"/>
      <c r="H21" s="211"/>
      <c r="I21" s="211"/>
      <c r="J21" s="211"/>
      <c r="K21" s="211"/>
      <c r="L21" s="211"/>
      <c r="M21" s="211"/>
      <c r="N21" s="211"/>
      <c r="O21" s="211"/>
      <c r="P21" s="211"/>
      <c r="Q21" s="211"/>
      <c r="R21" s="211"/>
      <c r="S21" s="123"/>
      <c r="T21" s="150"/>
      <c r="U21" s="151"/>
      <c r="V21" s="151"/>
      <c r="W21" s="152"/>
    </row>
    <row r="22" spans="1:23" ht="21" customHeight="1">
      <c r="A22" s="123"/>
      <c r="B22" s="203" t="s">
        <v>117</v>
      </c>
      <c r="C22" s="204"/>
      <c r="D22" s="205"/>
      <c r="E22" s="131"/>
      <c r="F22" s="204" t="s">
        <v>118</v>
      </c>
      <c r="G22" s="204"/>
      <c r="H22" s="204"/>
      <c r="I22" s="205"/>
      <c r="K22" s="203" t="s">
        <v>119</v>
      </c>
      <c r="L22" s="204"/>
      <c r="M22" s="204"/>
      <c r="N22" s="205"/>
      <c r="O22" s="207"/>
      <c r="P22" s="207"/>
      <c r="Q22" s="207"/>
      <c r="R22" s="208"/>
      <c r="S22" s="123"/>
      <c r="T22" s="150"/>
      <c r="U22" s="151"/>
      <c r="V22" s="151"/>
      <c r="W22" s="152"/>
    </row>
    <row r="23" spans="1:23" ht="21" customHeight="1">
      <c r="A23" s="123"/>
      <c r="B23" s="203" t="s">
        <v>120</v>
      </c>
      <c r="C23" s="204"/>
      <c r="D23" s="205"/>
      <c r="E23" s="131"/>
      <c r="F23" s="204" t="s">
        <v>121</v>
      </c>
      <c r="G23" s="204"/>
      <c r="H23" s="204"/>
      <c r="I23" s="205"/>
      <c r="K23" s="203" t="s">
        <v>289</v>
      </c>
      <c r="L23" s="204"/>
      <c r="M23" s="204"/>
      <c r="N23" s="205"/>
      <c r="O23" s="207"/>
      <c r="P23" s="207"/>
      <c r="Q23" s="207"/>
      <c r="R23" s="208"/>
      <c r="S23" s="123"/>
      <c r="T23" s="150"/>
      <c r="U23" s="151"/>
      <c r="V23" s="151"/>
      <c r="W23" s="152"/>
    </row>
    <row r="24" spans="1:23" ht="21" customHeight="1">
      <c r="A24" s="123"/>
      <c r="B24" s="203" t="s">
        <v>122</v>
      </c>
      <c r="C24" s="204"/>
      <c r="D24" s="205"/>
      <c r="E24" s="131"/>
      <c r="F24" s="204" t="s">
        <v>123</v>
      </c>
      <c r="G24" s="204"/>
      <c r="H24" s="204"/>
      <c r="I24" s="205"/>
      <c r="K24" s="250" t="s">
        <v>292</v>
      </c>
      <c r="L24" s="251"/>
      <c r="M24" s="251"/>
      <c r="N24" s="252"/>
      <c r="O24" s="209"/>
      <c r="P24" s="209"/>
      <c r="Q24" s="209"/>
      <c r="R24" s="210"/>
      <c r="S24" s="123"/>
      <c r="T24" s="150"/>
      <c r="U24" s="151"/>
      <c r="V24" s="151"/>
      <c r="W24" s="152"/>
    </row>
    <row r="25" spans="1:23" ht="21" customHeight="1" thickBot="1">
      <c r="A25" s="123"/>
      <c r="B25" s="123"/>
      <c r="C25" s="123"/>
      <c r="D25" s="123"/>
      <c r="E25" s="123"/>
      <c r="F25" s="123"/>
      <c r="G25" s="123"/>
      <c r="H25" s="123"/>
      <c r="I25" s="123"/>
      <c r="J25" s="123"/>
      <c r="K25" s="123"/>
      <c r="L25" s="123"/>
      <c r="M25" s="123"/>
      <c r="N25" s="123"/>
      <c r="O25" s="123"/>
      <c r="P25" s="123"/>
      <c r="Q25" s="123"/>
      <c r="R25" s="123"/>
      <c r="S25" s="123"/>
      <c r="T25" s="153"/>
      <c r="U25" s="154"/>
      <c r="V25" s="154"/>
      <c r="W25" s="155"/>
    </row>
    <row r="26" spans="1:23" ht="21" customHeight="1">
      <c r="A26" s="202" t="s">
        <v>297</v>
      </c>
      <c r="B26" s="202"/>
      <c r="C26" s="202"/>
      <c r="D26" s="202"/>
      <c r="E26" s="202"/>
      <c r="F26" s="202"/>
      <c r="G26" s="202"/>
      <c r="H26" s="202"/>
      <c r="I26" s="202"/>
      <c r="J26" s="202"/>
      <c r="K26" s="202"/>
      <c r="L26" s="202"/>
      <c r="M26" s="202"/>
      <c r="N26" s="202"/>
      <c r="O26" s="202"/>
      <c r="P26" s="202"/>
      <c r="Q26" s="202"/>
      <c r="R26" s="202"/>
      <c r="S26" s="202"/>
      <c r="T26" s="193" t="s">
        <v>395</v>
      </c>
      <c r="U26" s="194"/>
      <c r="V26" s="194"/>
      <c r="W26" s="194"/>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spans="3:8" ht="21" customHeight="1">
      <c r="C49" s="122" t="s">
        <v>147</v>
      </c>
      <c r="E49" s="122" t="s">
        <v>148</v>
      </c>
      <c r="H49" s="122" t="s">
        <v>149</v>
      </c>
    </row>
    <row r="50" spans="2:23" ht="21" customHeight="1">
      <c r="B50" s="132">
        <v>24</v>
      </c>
      <c r="C50" s="132">
        <v>12</v>
      </c>
      <c r="D50" s="132">
        <v>3</v>
      </c>
      <c r="E50" s="132">
        <v>15</v>
      </c>
      <c r="F50" s="132">
        <v>12</v>
      </c>
      <c r="G50" s="132">
        <v>4</v>
      </c>
      <c r="H50" s="132">
        <v>6</v>
      </c>
      <c r="I50" s="132">
        <v>6</v>
      </c>
      <c r="J50" s="132">
        <v>5</v>
      </c>
      <c r="L50" s="132">
        <v>1</v>
      </c>
      <c r="M50" s="122" t="s">
        <v>290</v>
      </c>
      <c r="N50" s="133">
        <v>1</v>
      </c>
      <c r="O50" s="133">
        <v>1</v>
      </c>
      <c r="P50" s="133">
        <v>2</v>
      </c>
      <c r="Q50" s="133">
        <v>1</v>
      </c>
      <c r="R50" s="133">
        <v>1</v>
      </c>
      <c r="S50" s="133">
        <v>1</v>
      </c>
      <c r="T50" s="133">
        <v>1</v>
      </c>
      <c r="U50" s="133">
        <v>1</v>
      </c>
      <c r="V50" s="122">
        <v>1</v>
      </c>
      <c r="W50" s="122">
        <v>1</v>
      </c>
    </row>
    <row r="51" spans="2:23" ht="21" customHeight="1">
      <c r="B51" s="134">
        <f>VLOOKUP(B50,B52:B82,1,0)</f>
        <v>24</v>
      </c>
      <c r="C51" s="134" t="str">
        <f>VLOOKUP(C50,B52:C63,2,0)</f>
        <v>December</v>
      </c>
      <c r="D51" s="134">
        <f>VLOOKUP(D50,B52:D61,3,0)</f>
        <v>2013</v>
      </c>
      <c r="E51" s="134">
        <f>VLOOKUP(E50,B52:B82,1,0)</f>
        <v>15</v>
      </c>
      <c r="F51" s="134" t="str">
        <f>VLOOKUP(F50,B52:C63,2,0)</f>
        <v>December</v>
      </c>
      <c r="G51" s="134">
        <f>VLOOKUP(G50,B52:D61,3,0)</f>
        <v>2014</v>
      </c>
      <c r="H51" s="134">
        <f>VLOOKUP(H50,B52:B82,1,0)</f>
        <v>6</v>
      </c>
      <c r="I51" s="134" t="str">
        <f>VLOOKUP(I50,B52:C63,2,0)</f>
        <v>June</v>
      </c>
      <c r="J51" s="134">
        <f>VLOOKUP(J50,B52:D61,3,0)</f>
        <v>2015</v>
      </c>
      <c r="L51" s="122">
        <v>2</v>
      </c>
      <c r="M51" s="122" t="s">
        <v>291</v>
      </c>
      <c r="N51" s="122" t="str">
        <f>IF(N50=1,"Yes",IF(N50=2,"No","Not Applicable"))</f>
        <v>Yes</v>
      </c>
      <c r="O51" s="122" t="str">
        <f aca="true" t="shared" si="0" ref="O51:W51">IF(O50=1,"Yes",IF(O50=2,"No","Not Applicable"))</f>
        <v>Yes</v>
      </c>
      <c r="P51" s="122" t="str">
        <f t="shared" si="0"/>
        <v>No</v>
      </c>
      <c r="Q51" s="122" t="str">
        <f t="shared" si="0"/>
        <v>Yes</v>
      </c>
      <c r="R51" s="122" t="str">
        <f t="shared" si="0"/>
        <v>Yes</v>
      </c>
      <c r="S51" s="122" t="str">
        <f t="shared" si="0"/>
        <v>Yes</v>
      </c>
      <c r="T51" s="122" t="str">
        <f t="shared" si="0"/>
        <v>Yes</v>
      </c>
      <c r="U51" s="122" t="str">
        <f t="shared" si="0"/>
        <v>Yes</v>
      </c>
      <c r="V51" s="122" t="str">
        <f t="shared" si="0"/>
        <v>Yes</v>
      </c>
      <c r="W51" s="122" t="str">
        <f t="shared" si="0"/>
        <v>Yes</v>
      </c>
    </row>
    <row r="52" spans="2:13" ht="21" customHeight="1">
      <c r="B52" s="122">
        <v>1</v>
      </c>
      <c r="C52" s="122" t="s">
        <v>135</v>
      </c>
      <c r="D52" s="122">
        <v>2011</v>
      </c>
      <c r="L52" s="122">
        <v>3</v>
      </c>
      <c r="M52" s="122" t="s">
        <v>266</v>
      </c>
    </row>
    <row r="53" spans="2:24" ht="21" customHeight="1">
      <c r="B53" s="122">
        <v>2</v>
      </c>
      <c r="C53" s="122" t="s">
        <v>136</v>
      </c>
      <c r="D53" s="122">
        <v>2012</v>
      </c>
      <c r="N53" s="122" t="str">
        <f>VLOOKUP(N50,$L$50:$M$52,2,0)</f>
        <v>Yes</v>
      </c>
      <c r="O53" s="122" t="str">
        <f aca="true" t="shared" si="1" ref="O53:X53">VLOOKUP(O50,$L$50:$M$52,2,0)</f>
        <v>Yes</v>
      </c>
      <c r="P53" s="122" t="str">
        <f t="shared" si="1"/>
        <v>No</v>
      </c>
      <c r="Q53" s="122" t="str">
        <f t="shared" si="1"/>
        <v>Yes</v>
      </c>
      <c r="R53" s="122" t="str">
        <f t="shared" si="1"/>
        <v>Yes</v>
      </c>
      <c r="S53" s="122" t="str">
        <f t="shared" si="1"/>
        <v>Yes</v>
      </c>
      <c r="T53" s="122" t="str">
        <f t="shared" si="1"/>
        <v>Yes</v>
      </c>
      <c r="U53" s="122" t="str">
        <f t="shared" si="1"/>
        <v>Yes</v>
      </c>
      <c r="V53" s="122" t="str">
        <f t="shared" si="1"/>
        <v>Yes</v>
      </c>
      <c r="W53" s="122" t="str">
        <f t="shared" si="1"/>
        <v>Yes</v>
      </c>
      <c r="X53" s="122" t="e">
        <f t="shared" si="1"/>
        <v>#N/A</v>
      </c>
    </row>
    <row r="54" spans="2:4" ht="21" customHeight="1">
      <c r="B54" s="122">
        <v>3</v>
      </c>
      <c r="C54" s="122" t="s">
        <v>137</v>
      </c>
      <c r="D54" s="122">
        <v>2013</v>
      </c>
    </row>
    <row r="55" spans="2:4" ht="21" customHeight="1">
      <c r="B55" s="122">
        <v>4</v>
      </c>
      <c r="C55" s="122" t="s">
        <v>138</v>
      </c>
      <c r="D55" s="122">
        <v>2014</v>
      </c>
    </row>
    <row r="56" spans="2:4" ht="21" customHeight="1">
      <c r="B56" s="122">
        <v>5</v>
      </c>
      <c r="C56" s="122" t="s">
        <v>139</v>
      </c>
      <c r="D56" s="122">
        <v>2015</v>
      </c>
    </row>
    <row r="57" spans="2:4" ht="21" customHeight="1">
      <c r="B57" s="122">
        <v>6</v>
      </c>
      <c r="C57" s="122" t="s">
        <v>140</v>
      </c>
      <c r="D57" s="122">
        <v>2016</v>
      </c>
    </row>
    <row r="58" spans="2:4" ht="21" customHeight="1">
      <c r="B58" s="122">
        <v>7</v>
      </c>
      <c r="C58" s="122" t="s">
        <v>141</v>
      </c>
      <c r="D58" s="122">
        <v>2017</v>
      </c>
    </row>
    <row r="59" spans="2:4" ht="21" customHeight="1">
      <c r="B59" s="122">
        <v>8</v>
      </c>
      <c r="C59" s="122" t="s">
        <v>142</v>
      </c>
      <c r="D59" s="122">
        <v>2018</v>
      </c>
    </row>
    <row r="60" spans="2:4" ht="21" customHeight="1">
      <c r="B60" s="122">
        <v>9</v>
      </c>
      <c r="C60" s="122" t="s">
        <v>143</v>
      </c>
      <c r="D60" s="122">
        <v>2019</v>
      </c>
    </row>
    <row r="61" spans="2:4" ht="21" customHeight="1">
      <c r="B61" s="122">
        <v>10</v>
      </c>
      <c r="C61" s="122" t="s">
        <v>144</v>
      </c>
      <c r="D61" s="122">
        <v>2020</v>
      </c>
    </row>
    <row r="62" spans="2:3" ht="21" customHeight="1">
      <c r="B62" s="122">
        <v>11</v>
      </c>
      <c r="C62" s="122" t="s">
        <v>145</v>
      </c>
    </row>
    <row r="63" spans="2:3" ht="21" customHeight="1">
      <c r="B63" s="122">
        <v>12</v>
      </c>
      <c r="C63" s="122" t="s">
        <v>146</v>
      </c>
    </row>
    <row r="64" ht="21" customHeight="1">
      <c r="B64" s="122">
        <v>13</v>
      </c>
    </row>
    <row r="65" ht="21" customHeight="1">
      <c r="B65" s="122">
        <v>14</v>
      </c>
    </row>
    <row r="66" ht="21" customHeight="1">
      <c r="B66" s="122">
        <v>15</v>
      </c>
    </row>
    <row r="67" ht="21" customHeight="1">
      <c r="B67" s="122">
        <v>16</v>
      </c>
    </row>
    <row r="68" ht="21" customHeight="1">
      <c r="B68" s="122">
        <v>17</v>
      </c>
    </row>
    <row r="69" ht="21" customHeight="1">
      <c r="B69" s="122">
        <v>18</v>
      </c>
    </row>
    <row r="70" ht="15">
      <c r="B70" s="122">
        <v>19</v>
      </c>
    </row>
    <row r="71" ht="15">
      <c r="B71" s="122">
        <v>20</v>
      </c>
    </row>
    <row r="72" ht="15">
      <c r="B72" s="122">
        <v>21</v>
      </c>
    </row>
    <row r="73" ht="15">
      <c r="B73" s="122">
        <v>22</v>
      </c>
    </row>
    <row r="74" ht="15">
      <c r="B74" s="122">
        <v>23</v>
      </c>
    </row>
    <row r="75" ht="15">
      <c r="B75" s="122">
        <v>24</v>
      </c>
    </row>
    <row r="76" ht="15">
      <c r="B76" s="122">
        <v>25</v>
      </c>
    </row>
    <row r="77" ht="15">
      <c r="B77" s="122">
        <v>26</v>
      </c>
    </row>
    <row r="78" ht="15">
      <c r="B78" s="122">
        <v>27</v>
      </c>
    </row>
    <row r="79" ht="15">
      <c r="B79" s="122">
        <v>28</v>
      </c>
    </row>
    <row r="80" ht="15">
      <c r="B80" s="122">
        <v>29</v>
      </c>
    </row>
    <row r="81" ht="15">
      <c r="B81" s="122">
        <v>30</v>
      </c>
    </row>
    <row r="82" ht="15">
      <c r="B82" s="122">
        <v>31</v>
      </c>
    </row>
  </sheetData>
  <sheetProtection password="C8D5" sheet="1" selectLockedCells="1"/>
  <mergeCells count="77">
    <mergeCell ref="F22:I22"/>
    <mergeCell ref="F23:I23"/>
    <mergeCell ref="F24:I24"/>
    <mergeCell ref="K22:N22"/>
    <mergeCell ref="K23:N23"/>
    <mergeCell ref="K24:N24"/>
    <mergeCell ref="J20:M20"/>
    <mergeCell ref="N20:R20"/>
    <mergeCell ref="B8:D8"/>
    <mergeCell ref="E8:H8"/>
    <mergeCell ref="I8:K8"/>
    <mergeCell ref="L8:N8"/>
    <mergeCell ref="L11:R11"/>
    <mergeCell ref="E11:F11"/>
    <mergeCell ref="B5:C5"/>
    <mergeCell ref="D5:G5"/>
    <mergeCell ref="J5:K5"/>
    <mergeCell ref="B2:R2"/>
    <mergeCell ref="K7:N7"/>
    <mergeCell ref="Q7:R7"/>
    <mergeCell ref="B4:D4"/>
    <mergeCell ref="E4:I4"/>
    <mergeCell ref="H5:I5"/>
    <mergeCell ref="I6:K6"/>
    <mergeCell ref="L12:O12"/>
    <mergeCell ref="B11:D11"/>
    <mergeCell ref="B3:E3"/>
    <mergeCell ref="F3:K3"/>
    <mergeCell ref="L3:M3"/>
    <mergeCell ref="O4:R4"/>
    <mergeCell ref="D7:H7"/>
    <mergeCell ref="G11:K11"/>
    <mergeCell ref="B14:E14"/>
    <mergeCell ref="B6:E6"/>
    <mergeCell ref="L5:M5"/>
    <mergeCell ref="N5:P5"/>
    <mergeCell ref="L6:M6"/>
    <mergeCell ref="I7:J7"/>
    <mergeCell ref="F10:K10"/>
    <mergeCell ref="G13:I13"/>
    <mergeCell ref="F12:K12"/>
    <mergeCell ref="J13:K13"/>
    <mergeCell ref="B15:E15"/>
    <mergeCell ref="B1:R1"/>
    <mergeCell ref="B12:E12"/>
    <mergeCell ref="P12:R12"/>
    <mergeCell ref="J4:N4"/>
    <mergeCell ref="Q5:R5"/>
    <mergeCell ref="B10:E10"/>
    <mergeCell ref="P10:R10"/>
    <mergeCell ref="N3:R3"/>
    <mergeCell ref="K18:M18"/>
    <mergeCell ref="B18:D18"/>
    <mergeCell ref="E18:J18"/>
    <mergeCell ref="B17:E17"/>
    <mergeCell ref="B16:E16"/>
    <mergeCell ref="L14:R16"/>
    <mergeCell ref="O22:R24"/>
    <mergeCell ref="B9:R9"/>
    <mergeCell ref="N18:R18"/>
    <mergeCell ref="B20:E20"/>
    <mergeCell ref="B19:E19"/>
    <mergeCell ref="F20:I20"/>
    <mergeCell ref="F19:K19"/>
    <mergeCell ref="B21:R21"/>
    <mergeCell ref="L19:N19"/>
    <mergeCell ref="O19:R19"/>
    <mergeCell ref="T9:W9"/>
    <mergeCell ref="T18:W18"/>
    <mergeCell ref="T26:W26"/>
    <mergeCell ref="T1:W1"/>
    <mergeCell ref="T2:W8"/>
    <mergeCell ref="A26:S26"/>
    <mergeCell ref="B24:D24"/>
    <mergeCell ref="N6:R6"/>
    <mergeCell ref="B22:D22"/>
    <mergeCell ref="B23:D23"/>
  </mergeCells>
  <hyperlinks>
    <hyperlink ref="T26" r:id="rId1" display="www.onlymaths.com"/>
  </hyperlinks>
  <printOptions/>
  <pageMargins left="0.7" right="0.7" top="0.75" bottom="0.75" header="0.3" footer="0.3"/>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X41"/>
  <sheetViews>
    <sheetView showGridLines="0" showRowColHeaders="0" zoomScalePageLayoutView="0" workbookViewId="0" topLeftCell="E1">
      <selection activeCell="J15" sqref="J15"/>
    </sheetView>
  </sheetViews>
  <sheetFormatPr defaultColWidth="9.140625" defaultRowHeight="16.5" customHeight="1"/>
  <cols>
    <col min="1" max="1" width="9.140625" style="54" customWidth="1"/>
    <col min="2" max="2" width="17.28125" style="54" customWidth="1"/>
    <col min="3" max="3" width="12.421875" style="54" customWidth="1"/>
    <col min="4" max="4" width="9.8515625" style="54" customWidth="1"/>
    <col min="5" max="5" width="10.7109375" style="54" customWidth="1"/>
    <col min="6" max="6" width="6.140625" style="54" customWidth="1"/>
    <col min="7" max="7" width="4.8515625" style="54" customWidth="1"/>
    <col min="8" max="8" width="4.57421875" style="54" customWidth="1"/>
    <col min="9" max="9" width="14.28125" style="54" customWidth="1"/>
    <col min="10" max="10" width="20.7109375" style="54" customWidth="1"/>
    <col min="11" max="11" width="11.421875" style="54" customWidth="1"/>
    <col min="12" max="12" width="15.7109375" style="54" customWidth="1"/>
    <col min="13" max="13" width="10.421875" style="54" customWidth="1"/>
    <col min="14" max="14" width="8.8515625" style="54" customWidth="1"/>
    <col min="15" max="15" width="14.140625" style="54" customWidth="1"/>
    <col min="16" max="16" width="9.140625" style="54" customWidth="1"/>
    <col min="17" max="17" width="12.28125" style="54" customWidth="1"/>
    <col min="18" max="18" width="8.00390625" style="54" customWidth="1"/>
    <col min="19" max="16384" width="9.140625" style="54" customWidth="1"/>
  </cols>
  <sheetData>
    <row r="1" spans="1:18" ht="16.5" customHeight="1">
      <c r="A1" s="299" t="s">
        <v>299</v>
      </c>
      <c r="B1" s="299"/>
      <c r="C1" s="299"/>
      <c r="D1" s="299"/>
      <c r="E1" s="299"/>
      <c r="F1" s="299"/>
      <c r="G1" s="299"/>
      <c r="H1" s="299"/>
      <c r="I1" s="299"/>
      <c r="J1" s="53"/>
      <c r="K1" s="300" t="s">
        <v>300</v>
      </c>
      <c r="L1" s="299"/>
      <c r="M1" s="299"/>
      <c r="N1" s="299"/>
      <c r="O1" s="299"/>
      <c r="P1" s="299"/>
      <c r="Q1" s="299"/>
      <c r="R1" s="299"/>
    </row>
    <row r="2" spans="1:18" ht="16.5" customHeight="1">
      <c r="A2" s="297" t="s">
        <v>301</v>
      </c>
      <c r="B2" s="297"/>
      <c r="C2" s="297"/>
      <c r="D2" s="297"/>
      <c r="E2" s="297"/>
      <c r="F2" s="297"/>
      <c r="G2" s="297"/>
      <c r="H2" s="297"/>
      <c r="I2" s="297"/>
      <c r="J2" s="56"/>
      <c r="K2" s="301"/>
      <c r="L2" s="301"/>
      <c r="M2" s="301"/>
      <c r="N2" s="301"/>
      <c r="O2" s="301"/>
      <c r="P2" s="301"/>
      <c r="Q2" s="301"/>
      <c r="R2" s="301"/>
    </row>
    <row r="3" spans="1:24" ht="16.5" customHeight="1">
      <c r="A3" s="297" t="s">
        <v>302</v>
      </c>
      <c r="B3" s="297"/>
      <c r="C3" s="297"/>
      <c r="D3" s="297"/>
      <c r="E3" s="297"/>
      <c r="F3" s="297"/>
      <c r="G3" s="297"/>
      <c r="H3" s="297"/>
      <c r="I3" s="297"/>
      <c r="J3" s="56"/>
      <c r="K3" s="55"/>
      <c r="L3" s="55"/>
      <c r="M3" s="55"/>
      <c r="N3" s="55"/>
      <c r="O3" s="55"/>
      <c r="P3" s="55"/>
      <c r="Q3" s="55"/>
      <c r="R3" s="55"/>
      <c r="X3" s="57"/>
    </row>
    <row r="4" spans="1:24" ht="24" customHeight="1">
      <c r="A4" s="55"/>
      <c r="B4" s="55"/>
      <c r="C4" s="55"/>
      <c r="D4" s="55"/>
      <c r="E4" s="55"/>
      <c r="F4" s="55"/>
      <c r="G4" s="55"/>
      <c r="H4" s="55"/>
      <c r="I4" s="55"/>
      <c r="J4" s="55"/>
      <c r="K4" s="54" t="s">
        <v>303</v>
      </c>
      <c r="L4" s="58" t="s">
        <v>376</v>
      </c>
      <c r="O4" s="59" t="s">
        <v>304</v>
      </c>
      <c r="P4" s="60"/>
      <c r="Q4" s="60" t="s">
        <v>305</v>
      </c>
      <c r="R4" s="60"/>
      <c r="X4" s="57"/>
    </row>
    <row r="5" spans="1:18" ht="21.75" customHeight="1">
      <c r="A5" s="61" t="s">
        <v>372</v>
      </c>
      <c r="B5" s="62"/>
      <c r="C5" s="61"/>
      <c r="D5" s="61"/>
      <c r="E5" s="61" t="s">
        <v>374</v>
      </c>
      <c r="F5" s="61"/>
      <c r="G5" s="61"/>
      <c r="H5" s="116"/>
      <c r="I5" s="116"/>
      <c r="O5" s="63"/>
      <c r="P5" s="64"/>
      <c r="Q5" s="64"/>
      <c r="R5" s="64"/>
    </row>
    <row r="6" spans="1:18" ht="16.5" customHeight="1">
      <c r="A6" s="61" t="s">
        <v>373</v>
      </c>
      <c r="B6" s="61"/>
      <c r="C6" s="61"/>
      <c r="D6" s="61"/>
      <c r="E6" s="61" t="s">
        <v>375</v>
      </c>
      <c r="F6" s="61"/>
      <c r="G6" s="61"/>
      <c r="H6" s="62"/>
      <c r="I6" s="62"/>
      <c r="K6" s="54" t="s">
        <v>306</v>
      </c>
      <c r="L6" s="65" t="s">
        <v>377</v>
      </c>
      <c r="O6" s="63"/>
      <c r="P6" s="304"/>
      <c r="Q6" s="305"/>
      <c r="R6" s="306"/>
    </row>
    <row r="7" spans="15:18" ht="16.5" customHeight="1">
      <c r="O7" s="63" t="s">
        <v>16</v>
      </c>
      <c r="P7" s="307"/>
      <c r="Q7" s="308"/>
      <c r="R7" s="309"/>
    </row>
    <row r="8" spans="1:22" ht="16.5" customHeight="1">
      <c r="A8" s="61" t="s">
        <v>307</v>
      </c>
      <c r="B8" s="61"/>
      <c r="K8" s="54" t="s">
        <v>308</v>
      </c>
      <c r="L8" s="310"/>
      <c r="M8" s="311"/>
      <c r="O8" s="66"/>
      <c r="P8" s="67"/>
      <c r="Q8" s="67"/>
      <c r="R8" s="67"/>
      <c r="V8" s="68"/>
    </row>
    <row r="9" spans="1:2" ht="16.5" customHeight="1">
      <c r="A9" s="61" t="s">
        <v>309</v>
      </c>
      <c r="B9" s="61"/>
    </row>
    <row r="10" spans="1:15" ht="16.5" customHeight="1">
      <c r="A10" s="61" t="s">
        <v>310</v>
      </c>
      <c r="B10" s="61"/>
      <c r="K10" s="54" t="s">
        <v>378</v>
      </c>
      <c r="O10" s="69" t="s">
        <v>379</v>
      </c>
    </row>
    <row r="11" spans="1:2" ht="16.5" customHeight="1">
      <c r="A11" s="61" t="s">
        <v>311</v>
      </c>
      <c r="B11" s="61"/>
    </row>
    <row r="12" spans="11:15" ht="20.25" customHeight="1">
      <c r="K12" s="54" t="s">
        <v>312</v>
      </c>
      <c r="M12" s="70"/>
      <c r="N12" s="71"/>
      <c r="O12" s="54" t="s">
        <v>380</v>
      </c>
    </row>
    <row r="13" spans="1:4" ht="16.5" customHeight="1">
      <c r="A13" s="54" t="s">
        <v>277</v>
      </c>
      <c r="D13" s="54" t="s">
        <v>313</v>
      </c>
    </row>
    <row r="14" spans="11:16" s="57" customFormat="1" ht="16.5" customHeight="1">
      <c r="K14" s="68" t="s">
        <v>314</v>
      </c>
      <c r="M14" s="72"/>
      <c r="N14" s="72"/>
      <c r="O14" s="72"/>
      <c r="P14" s="72"/>
    </row>
    <row r="15" spans="2:9" ht="16.5" customHeight="1">
      <c r="B15" s="54" t="s">
        <v>315</v>
      </c>
      <c r="C15" s="54" t="s">
        <v>384</v>
      </c>
      <c r="D15" s="73"/>
      <c r="E15" s="73"/>
      <c r="F15" s="54" t="s">
        <v>316</v>
      </c>
      <c r="G15" s="296" t="s">
        <v>384</v>
      </c>
      <c r="H15" s="296"/>
      <c r="I15" s="296"/>
    </row>
    <row r="16" spans="1:18" ht="16.5" customHeight="1">
      <c r="A16" s="54" t="s">
        <v>381</v>
      </c>
      <c r="B16" s="118" t="s">
        <v>385</v>
      </c>
      <c r="C16" s="295" t="s">
        <v>382</v>
      </c>
      <c r="D16" s="295"/>
      <c r="E16" s="295"/>
      <c r="F16" s="295"/>
      <c r="G16" s="295"/>
      <c r="H16" s="295"/>
      <c r="I16" s="295"/>
      <c r="M16" s="297" t="s">
        <v>317</v>
      </c>
      <c r="N16" s="297"/>
      <c r="O16" s="298" t="s">
        <v>318</v>
      </c>
      <c r="P16" s="298"/>
      <c r="Q16" s="74" t="s">
        <v>319</v>
      </c>
      <c r="R16" s="54" t="s">
        <v>320</v>
      </c>
    </row>
    <row r="17" spans="1:9" ht="16.5" customHeight="1">
      <c r="A17" s="119" t="s">
        <v>383</v>
      </c>
      <c r="C17" s="117"/>
      <c r="D17" s="117"/>
      <c r="E17" s="117"/>
      <c r="F17" s="117"/>
      <c r="G17" s="117"/>
      <c r="H17" s="117"/>
      <c r="I17" s="117"/>
    </row>
    <row r="18" spans="1:6" ht="16.5" customHeight="1">
      <c r="A18" s="54" t="s">
        <v>386</v>
      </c>
      <c r="F18" s="54" t="s">
        <v>321</v>
      </c>
    </row>
    <row r="19" spans="1:5" ht="13.5" customHeight="1">
      <c r="A19" s="73" t="s">
        <v>400</v>
      </c>
      <c r="E19" s="54" t="s">
        <v>322</v>
      </c>
    </row>
    <row r="20" spans="1:18" ht="16.5" customHeight="1">
      <c r="A20" s="54" t="s">
        <v>323</v>
      </c>
      <c r="M20" s="297" t="s">
        <v>324</v>
      </c>
      <c r="N20" s="297"/>
      <c r="O20" s="297" t="s">
        <v>325</v>
      </c>
      <c r="P20" s="297"/>
      <c r="Q20" s="74" t="s">
        <v>326</v>
      </c>
      <c r="R20" s="74"/>
    </row>
    <row r="21" ht="16.5" customHeight="1">
      <c r="A21" s="54" t="s">
        <v>327</v>
      </c>
    </row>
    <row r="22" spans="1:15" ht="16.5" customHeight="1">
      <c r="A22" s="55">
        <v>1</v>
      </c>
      <c r="F22" s="54" t="s">
        <v>328</v>
      </c>
      <c r="K22" s="54" t="s">
        <v>329</v>
      </c>
      <c r="M22" s="54" t="s">
        <v>330</v>
      </c>
      <c r="O22" s="54" t="s">
        <v>331</v>
      </c>
    </row>
    <row r="23" spans="1:15" ht="16.5" customHeight="1">
      <c r="A23" s="55"/>
      <c r="F23" s="54" t="s">
        <v>332</v>
      </c>
      <c r="K23" s="54" t="s">
        <v>333</v>
      </c>
      <c r="M23" s="54" t="s">
        <v>334</v>
      </c>
      <c r="O23" s="54" t="s">
        <v>335</v>
      </c>
    </row>
    <row r="24" ht="16.5" customHeight="1">
      <c r="A24" s="55">
        <v>2</v>
      </c>
    </row>
    <row r="26" spans="11:18" ht="16.5" customHeight="1">
      <c r="K26" s="68" t="s">
        <v>336</v>
      </c>
      <c r="L26" s="76"/>
      <c r="M26" s="54" t="s">
        <v>337</v>
      </c>
      <c r="O26" s="77"/>
      <c r="P26" s="78" t="s">
        <v>338</v>
      </c>
      <c r="Q26" s="302"/>
      <c r="R26" s="302"/>
    </row>
    <row r="27" spans="11:18" ht="16.5" customHeight="1">
      <c r="K27" s="303" t="s">
        <v>399</v>
      </c>
      <c r="L27" s="303"/>
      <c r="M27" s="303"/>
      <c r="N27" s="303"/>
      <c r="O27" s="303"/>
      <c r="P27" s="303"/>
      <c r="Q27" s="303"/>
      <c r="R27" s="303"/>
    </row>
    <row r="28" spans="2:11" ht="16.5" customHeight="1">
      <c r="B28" s="54" t="s">
        <v>339</v>
      </c>
      <c r="K28" s="75"/>
    </row>
    <row r="29" spans="11:16" ht="16.5" customHeight="1">
      <c r="K29" s="79" t="s">
        <v>340</v>
      </c>
      <c r="O29" s="80"/>
      <c r="P29" s="54" t="s">
        <v>100</v>
      </c>
    </row>
    <row r="30" ht="16.5" customHeight="1">
      <c r="K30" s="54" t="s">
        <v>341</v>
      </c>
    </row>
    <row r="33" spans="11:13" ht="16.5" customHeight="1">
      <c r="K33" s="54" t="s">
        <v>342</v>
      </c>
      <c r="M33" s="74">
        <v>1</v>
      </c>
    </row>
    <row r="34" spans="2:13" ht="16.5" customHeight="1">
      <c r="B34" s="54" t="s">
        <v>328</v>
      </c>
      <c r="C34" s="81"/>
      <c r="K34" s="54" t="s">
        <v>343</v>
      </c>
      <c r="M34" s="74"/>
    </row>
    <row r="35" spans="2:13" ht="16.5" customHeight="1">
      <c r="B35" s="64"/>
      <c r="C35" s="64"/>
      <c r="F35" s="54" t="s">
        <v>344</v>
      </c>
      <c r="M35" s="74">
        <v>2</v>
      </c>
    </row>
    <row r="36" ht="16.5" customHeight="1">
      <c r="F36" s="54" t="s">
        <v>345</v>
      </c>
    </row>
    <row r="37" spans="12:17" ht="16.5" customHeight="1">
      <c r="L37" s="54" t="s">
        <v>29</v>
      </c>
      <c r="N37" s="54" t="s">
        <v>339</v>
      </c>
      <c r="Q37" s="54" t="s">
        <v>346</v>
      </c>
    </row>
    <row r="40" ht="16.5" customHeight="1">
      <c r="A40" s="82" t="str">
        <f>'[1]47inner'!B27</f>
        <v>Prepared by S.Seshadri SA(MM),ZPHS-MD Mangalam,G.D Nellore 9492070567 Visit www.apteacher.net</v>
      </c>
    </row>
    <row r="41" ht="16.5" customHeight="1">
      <c r="N41" s="54" t="s">
        <v>29</v>
      </c>
    </row>
  </sheetData>
  <sheetProtection/>
  <mergeCells count="15">
    <mergeCell ref="M20:N20"/>
    <mergeCell ref="O20:P20"/>
    <mergeCell ref="Q26:R26"/>
    <mergeCell ref="K27:R27"/>
    <mergeCell ref="P6:R7"/>
    <mergeCell ref="L8:M8"/>
    <mergeCell ref="C16:I16"/>
    <mergeCell ref="G15:I15"/>
    <mergeCell ref="M16:N16"/>
    <mergeCell ref="O16:P16"/>
    <mergeCell ref="A1:I1"/>
    <mergeCell ref="K1:R1"/>
    <mergeCell ref="A2:I2"/>
    <mergeCell ref="K2:R2"/>
    <mergeCell ref="A3:I3"/>
  </mergeCells>
  <printOptions horizontalCentered="1" verticalCentered="1"/>
  <pageMargins left="0.25" right="0.25" top="0.75" bottom="0.75" header="0.3" footer="0.3"/>
  <pageSetup horizontalDpi="600" verticalDpi="600" orientation="landscape" paperSize="5" scale="75" r:id="rId2"/>
  <drawing r:id="rId1"/>
</worksheet>
</file>

<file path=xl/worksheets/sheet11.xml><?xml version="1.0" encoding="utf-8"?>
<worksheet xmlns="http://schemas.openxmlformats.org/spreadsheetml/2006/main" xmlns:r="http://schemas.openxmlformats.org/officeDocument/2006/relationships">
  <dimension ref="A1:L106"/>
  <sheetViews>
    <sheetView zoomScalePageLayoutView="0" workbookViewId="0" topLeftCell="A1">
      <selection activeCell="Q14" sqref="Q14"/>
    </sheetView>
  </sheetViews>
  <sheetFormatPr defaultColWidth="9.140625" defaultRowHeight="15"/>
  <cols>
    <col min="1" max="1" width="4.140625" style="7" customWidth="1"/>
    <col min="2" max="2" width="13.57421875" style="20" bestFit="1" customWidth="1"/>
    <col min="3" max="3" width="107.28125" style="7" bestFit="1" customWidth="1"/>
    <col min="4" max="5" width="3.00390625" style="7" hidden="1" customWidth="1"/>
    <col min="6" max="6" width="4.00390625" style="7" hidden="1" customWidth="1"/>
    <col min="7" max="7" width="2.00390625" style="7" hidden="1" customWidth="1"/>
    <col min="8" max="10" width="3.00390625" style="7" hidden="1" customWidth="1"/>
    <col min="11" max="11" width="12.8515625" style="7" hidden="1" customWidth="1"/>
    <col min="12" max="12" width="4.421875" style="7" customWidth="1"/>
    <col min="13" max="16384" width="9.140625" style="7" customWidth="1"/>
  </cols>
  <sheetData>
    <row r="1" spans="1:12" ht="24" customHeight="1" thickBot="1">
      <c r="A1" s="6"/>
      <c r="B1" s="312" t="s">
        <v>155</v>
      </c>
      <c r="C1" s="312"/>
      <c r="L1" s="6"/>
    </row>
    <row r="2" spans="1:12" ht="29.25" customHeight="1" thickTop="1">
      <c r="A2" s="6"/>
      <c r="B2" s="313" t="s">
        <v>156</v>
      </c>
      <c r="C2" s="314"/>
      <c r="L2" s="6"/>
    </row>
    <row r="3" spans="1:12" ht="32.25" customHeight="1">
      <c r="A3" s="6"/>
      <c r="B3" s="8" t="s">
        <v>157</v>
      </c>
      <c r="C3" s="9" t="s">
        <v>158</v>
      </c>
      <c r="L3" s="6"/>
    </row>
    <row r="4" spans="1:12" ht="27.75" customHeight="1">
      <c r="A4" s="6"/>
      <c r="B4" s="10">
        <f>DATA!P12</f>
        <v>2430.25</v>
      </c>
      <c r="C4" s="11" t="str">
        <f aca="true" t="shared" si="0" ref="C4:C24">IF(B4=0,"Zero Rupees Only",CONCATENATE(IF(D4="","",VLOOKUP(D4,$J$4:$K$102,2,0)),IF(D4="",""," Lakhs "),IF(E4="","",VLOOKUP(E4,$J$4:$K$102,2,0)),IF(E4="",""," Thousand "),IF(G4="","",VLOOKUP(G4,$J$4:$K$12,2,0)),IF(G4="",""," Hundred  "),IF(G4="","",IF(H4="","","and ")),IF(H4="","",VLOOKUP(H4,$J$4:$K$102,2,0))," Rupees ",IF(I4="","",VLOOKUP(I4,$J$4:$K$102,2,0)),IF(I4="",""," Paise")," only"))</f>
        <v>Two Thousand Four Hundred  and Thirty  Rupees Twenty five Paise only</v>
      </c>
      <c r="D4" s="7">
        <f aca="true" t="shared" si="1" ref="D4:D24">IF(INT(B4/100000)=0,"",INT(B4/100000))</f>
      </c>
      <c r="E4" s="7">
        <f aca="true" t="shared" si="2" ref="E4:E24">IF(INT((B4-INT(B4/100000)*100000)/1000)=0,"",INT((B4-INT(B4/100000)*100000)/1000))</f>
        <v>2</v>
      </c>
      <c r="F4" s="7">
        <f aca="true" t="shared" si="3" ref="F4:F24">INT(B4-INT(B4/1000)*1000)</f>
        <v>430</v>
      </c>
      <c r="G4" s="7">
        <f aca="true" t="shared" si="4" ref="G4:G24">IF(INT(F4/100)=0,"",INT(F4/100))</f>
        <v>4</v>
      </c>
      <c r="H4" s="7">
        <f aca="true" t="shared" si="5" ref="H4:H24">IF(F4-INT(F4/100)*100=0,"",F4-INT(F4/100)*100)</f>
        <v>30</v>
      </c>
      <c r="I4" s="7">
        <f aca="true" t="shared" si="6" ref="I4:I24">IF(B4*100-INT(B4)*100=0,"",B4*100-INT(B4)*100)</f>
        <v>25</v>
      </c>
      <c r="J4" s="7">
        <v>1</v>
      </c>
      <c r="K4" s="12" t="s">
        <v>159</v>
      </c>
      <c r="L4" s="6"/>
    </row>
    <row r="5" spans="1:12" ht="27.75" customHeight="1">
      <c r="A5" s="6"/>
      <c r="B5" s="10">
        <v>2532402.36</v>
      </c>
      <c r="C5" s="11" t="str">
        <f t="shared" si="0"/>
        <v>Twenty five Lakhs Thirty two Thousand Four Hundred  and Two Rupees Thirty six Paise only</v>
      </c>
      <c r="D5" s="7">
        <f t="shared" si="1"/>
        <v>25</v>
      </c>
      <c r="E5" s="7">
        <f t="shared" si="2"/>
        <v>32</v>
      </c>
      <c r="F5" s="7">
        <f t="shared" si="3"/>
        <v>402</v>
      </c>
      <c r="G5" s="7">
        <f t="shared" si="4"/>
        <v>4</v>
      </c>
      <c r="H5" s="7">
        <f t="shared" si="5"/>
        <v>2</v>
      </c>
      <c r="I5" s="7">
        <f t="shared" si="6"/>
        <v>36</v>
      </c>
      <c r="J5" s="7">
        <v>2</v>
      </c>
      <c r="K5" s="13" t="s">
        <v>160</v>
      </c>
      <c r="L5" s="6"/>
    </row>
    <row r="6" spans="1:12" ht="27.75" customHeight="1">
      <c r="A6" s="6"/>
      <c r="B6" s="10">
        <v>25.16</v>
      </c>
      <c r="C6" s="11" t="str">
        <f t="shared" si="0"/>
        <v>Twenty five Rupees Sixteen Paise only</v>
      </c>
      <c r="D6" s="7">
        <f t="shared" si="1"/>
      </c>
      <c r="E6" s="7">
        <f t="shared" si="2"/>
      </c>
      <c r="F6" s="7">
        <f t="shared" si="3"/>
        <v>25</v>
      </c>
      <c r="G6" s="7">
        <f t="shared" si="4"/>
      </c>
      <c r="H6" s="7">
        <f t="shared" si="5"/>
        <v>25</v>
      </c>
      <c r="I6" s="7">
        <f t="shared" si="6"/>
        <v>16</v>
      </c>
      <c r="J6" s="7">
        <v>3</v>
      </c>
      <c r="K6" s="13" t="s">
        <v>161</v>
      </c>
      <c r="L6" s="6"/>
    </row>
    <row r="7" spans="1:12" ht="27.75" customHeight="1">
      <c r="A7" s="6"/>
      <c r="B7" s="10">
        <v>26</v>
      </c>
      <c r="C7" s="14" t="str">
        <f t="shared" si="0"/>
        <v>Twenty six Rupees  only</v>
      </c>
      <c r="D7" s="7">
        <f t="shared" si="1"/>
      </c>
      <c r="E7" s="7">
        <f t="shared" si="2"/>
      </c>
      <c r="F7" s="7">
        <f t="shared" si="3"/>
        <v>26</v>
      </c>
      <c r="G7" s="7">
        <f t="shared" si="4"/>
      </c>
      <c r="H7" s="7">
        <f t="shared" si="5"/>
        <v>26</v>
      </c>
      <c r="I7" s="7">
        <f t="shared" si="6"/>
      </c>
      <c r="J7" s="7">
        <v>4</v>
      </c>
      <c r="K7" s="13" t="s">
        <v>162</v>
      </c>
      <c r="L7" s="6"/>
    </row>
    <row r="8" spans="1:12" ht="27.75" customHeight="1">
      <c r="A8" s="6"/>
      <c r="B8" s="10">
        <v>200.15</v>
      </c>
      <c r="C8" s="11" t="str">
        <f t="shared" si="0"/>
        <v>Two Hundred   Rupees Fifteen Paise only</v>
      </c>
      <c r="D8" s="7">
        <f t="shared" si="1"/>
      </c>
      <c r="E8" s="7">
        <f t="shared" si="2"/>
      </c>
      <c r="F8" s="7">
        <f t="shared" si="3"/>
        <v>200</v>
      </c>
      <c r="G8" s="7">
        <f t="shared" si="4"/>
        <v>2</v>
      </c>
      <c r="H8" s="7">
        <f t="shared" si="5"/>
      </c>
      <c r="I8" s="7">
        <f t="shared" si="6"/>
        <v>15</v>
      </c>
      <c r="J8" s="7">
        <v>5</v>
      </c>
      <c r="K8" s="13" t="s">
        <v>163</v>
      </c>
      <c r="L8" s="6"/>
    </row>
    <row r="9" spans="1:12" ht="27.75" customHeight="1">
      <c r="A9" s="6"/>
      <c r="B9" s="10">
        <v>0</v>
      </c>
      <c r="C9" s="11" t="str">
        <f t="shared" si="0"/>
        <v>Zero Rupees Only</v>
      </c>
      <c r="D9" s="7">
        <f t="shared" si="1"/>
      </c>
      <c r="E9" s="7">
        <f t="shared" si="2"/>
      </c>
      <c r="F9" s="7">
        <f t="shared" si="3"/>
        <v>0</v>
      </c>
      <c r="G9" s="7">
        <f t="shared" si="4"/>
      </c>
      <c r="H9" s="7">
        <f t="shared" si="5"/>
      </c>
      <c r="I9" s="7">
        <f t="shared" si="6"/>
      </c>
      <c r="J9" s="7">
        <v>6</v>
      </c>
      <c r="K9" s="13" t="s">
        <v>164</v>
      </c>
      <c r="L9" s="6"/>
    </row>
    <row r="10" spans="1:12" ht="27.75" customHeight="1">
      <c r="A10" s="6"/>
      <c r="B10" s="10">
        <v>250.65</v>
      </c>
      <c r="C10" s="11" t="str">
        <f t="shared" si="0"/>
        <v>Two Hundred  and Fifty Rupees Sixty five Paise only</v>
      </c>
      <c r="D10" s="7">
        <f t="shared" si="1"/>
      </c>
      <c r="E10" s="7">
        <f t="shared" si="2"/>
      </c>
      <c r="F10" s="7">
        <f t="shared" si="3"/>
        <v>250</v>
      </c>
      <c r="G10" s="7">
        <f t="shared" si="4"/>
        <v>2</v>
      </c>
      <c r="H10" s="7">
        <f t="shared" si="5"/>
        <v>50</v>
      </c>
      <c r="I10" s="7">
        <f t="shared" si="6"/>
        <v>65</v>
      </c>
      <c r="J10" s="7">
        <v>7</v>
      </c>
      <c r="K10" s="13" t="s">
        <v>165</v>
      </c>
      <c r="L10" s="6"/>
    </row>
    <row r="11" spans="1:12" ht="27.75" customHeight="1">
      <c r="A11" s="6"/>
      <c r="B11" s="10">
        <v>135256</v>
      </c>
      <c r="C11" s="11" t="str">
        <f t="shared" si="0"/>
        <v>One Lakhs Thirty five Thousand Two Hundred  and Fifty six Rupees  only</v>
      </c>
      <c r="D11" s="7">
        <f t="shared" si="1"/>
        <v>1</v>
      </c>
      <c r="E11" s="7">
        <f t="shared" si="2"/>
        <v>35</v>
      </c>
      <c r="F11" s="7">
        <f t="shared" si="3"/>
        <v>256</v>
      </c>
      <c r="G11" s="7">
        <f t="shared" si="4"/>
        <v>2</v>
      </c>
      <c r="H11" s="7">
        <f t="shared" si="5"/>
        <v>56</v>
      </c>
      <c r="I11" s="7">
        <f t="shared" si="6"/>
      </c>
      <c r="J11" s="7">
        <v>8</v>
      </c>
      <c r="K11" s="13" t="s">
        <v>166</v>
      </c>
      <c r="L11" s="6"/>
    </row>
    <row r="12" spans="1:12" ht="27.75" customHeight="1">
      <c r="A12" s="6"/>
      <c r="B12" s="10">
        <v>255.61</v>
      </c>
      <c r="C12" s="11" t="str">
        <f t="shared" si="0"/>
        <v>Two Hundred  and Fifty five Rupees Sixty one Paise only</v>
      </c>
      <c r="D12" s="7">
        <f t="shared" si="1"/>
      </c>
      <c r="E12" s="7">
        <f t="shared" si="2"/>
      </c>
      <c r="F12" s="7">
        <f t="shared" si="3"/>
        <v>255</v>
      </c>
      <c r="G12" s="7">
        <f t="shared" si="4"/>
        <v>2</v>
      </c>
      <c r="H12" s="7">
        <f t="shared" si="5"/>
        <v>55</v>
      </c>
      <c r="I12" s="7">
        <f t="shared" si="6"/>
        <v>61</v>
      </c>
      <c r="J12" s="7">
        <v>9</v>
      </c>
      <c r="K12" s="13" t="s">
        <v>167</v>
      </c>
      <c r="L12" s="6"/>
    </row>
    <row r="13" spans="1:12" ht="27.75" customHeight="1">
      <c r="A13" s="6"/>
      <c r="B13" s="10">
        <v>236.21</v>
      </c>
      <c r="C13" s="11" t="str">
        <f t="shared" si="0"/>
        <v>Two Hundred  and Thirty six Rupees Twenty one Paise only</v>
      </c>
      <c r="D13" s="7">
        <f t="shared" si="1"/>
      </c>
      <c r="E13" s="7">
        <f t="shared" si="2"/>
      </c>
      <c r="F13" s="7">
        <f t="shared" si="3"/>
        <v>236</v>
      </c>
      <c r="G13" s="7">
        <f t="shared" si="4"/>
        <v>2</v>
      </c>
      <c r="H13" s="7">
        <f t="shared" si="5"/>
        <v>36</v>
      </c>
      <c r="I13" s="7">
        <f t="shared" si="6"/>
        <v>21</v>
      </c>
      <c r="J13" s="7">
        <v>10</v>
      </c>
      <c r="K13" s="13" t="s">
        <v>168</v>
      </c>
      <c r="L13" s="6"/>
    </row>
    <row r="14" spans="1:12" ht="27.75" customHeight="1">
      <c r="A14" s="6"/>
      <c r="B14" s="10">
        <v>62358.25</v>
      </c>
      <c r="C14" s="11" t="str">
        <f t="shared" si="0"/>
        <v>Sixty two Thousand Three Hundred  and Fifty eight Rupees Twenty five Paise only</v>
      </c>
      <c r="D14" s="7">
        <f t="shared" si="1"/>
      </c>
      <c r="E14" s="7">
        <f t="shared" si="2"/>
        <v>62</v>
      </c>
      <c r="F14" s="7">
        <f t="shared" si="3"/>
        <v>358</v>
      </c>
      <c r="G14" s="7">
        <f t="shared" si="4"/>
        <v>3</v>
      </c>
      <c r="H14" s="7">
        <f t="shared" si="5"/>
        <v>58</v>
      </c>
      <c r="I14" s="7">
        <f t="shared" si="6"/>
        <v>25</v>
      </c>
      <c r="J14" s="7">
        <v>11</v>
      </c>
      <c r="K14" s="13" t="s">
        <v>169</v>
      </c>
      <c r="L14" s="6"/>
    </row>
    <row r="15" spans="1:12" ht="27.75" customHeight="1">
      <c r="A15" s="6"/>
      <c r="B15" s="10">
        <v>1526358.25</v>
      </c>
      <c r="C15" s="11" t="str">
        <f t="shared" si="0"/>
        <v>Fifteen Lakhs Twenty six Thousand Three Hundred  and Fifty eight Rupees Twenty five Paise only</v>
      </c>
      <c r="D15" s="7">
        <f t="shared" si="1"/>
        <v>15</v>
      </c>
      <c r="E15" s="7">
        <f t="shared" si="2"/>
        <v>26</v>
      </c>
      <c r="F15" s="7">
        <f t="shared" si="3"/>
        <v>358</v>
      </c>
      <c r="G15" s="7">
        <f t="shared" si="4"/>
        <v>3</v>
      </c>
      <c r="H15" s="7">
        <f t="shared" si="5"/>
        <v>58</v>
      </c>
      <c r="I15" s="7">
        <f t="shared" si="6"/>
        <v>25</v>
      </c>
      <c r="J15" s="7">
        <v>12</v>
      </c>
      <c r="K15" s="13" t="s">
        <v>170</v>
      </c>
      <c r="L15" s="6"/>
    </row>
    <row r="16" spans="1:12" ht="27.75" customHeight="1">
      <c r="A16" s="6"/>
      <c r="B16" s="10">
        <v>9825367.25</v>
      </c>
      <c r="C16" s="11" t="str">
        <f t="shared" si="0"/>
        <v>Ninety eight Lakhs Twenty five Thousand Three Hundred  and Sixty seven Rupees Twenty five Paise only</v>
      </c>
      <c r="D16" s="7">
        <f t="shared" si="1"/>
        <v>98</v>
      </c>
      <c r="E16" s="7">
        <f t="shared" si="2"/>
        <v>25</v>
      </c>
      <c r="F16" s="7">
        <f t="shared" si="3"/>
        <v>367</v>
      </c>
      <c r="G16" s="7">
        <f t="shared" si="4"/>
        <v>3</v>
      </c>
      <c r="H16" s="7">
        <f t="shared" si="5"/>
        <v>67</v>
      </c>
      <c r="I16" s="7">
        <f t="shared" si="6"/>
        <v>25</v>
      </c>
      <c r="J16" s="7">
        <v>13</v>
      </c>
      <c r="K16" s="13" t="s">
        <v>171</v>
      </c>
      <c r="L16" s="6"/>
    </row>
    <row r="17" spans="1:12" ht="27.75" customHeight="1">
      <c r="A17" s="6"/>
      <c r="B17" s="10">
        <v>25698.25</v>
      </c>
      <c r="C17" s="11" t="str">
        <f t="shared" si="0"/>
        <v>Twenty five Thousand Six Hundred  and Ninety eight Rupees Twenty five Paise only</v>
      </c>
      <c r="D17" s="7">
        <f t="shared" si="1"/>
      </c>
      <c r="E17" s="7">
        <f t="shared" si="2"/>
        <v>25</v>
      </c>
      <c r="F17" s="7">
        <f t="shared" si="3"/>
        <v>698</v>
      </c>
      <c r="G17" s="7">
        <f t="shared" si="4"/>
        <v>6</v>
      </c>
      <c r="H17" s="7">
        <f t="shared" si="5"/>
        <v>98</v>
      </c>
      <c r="I17" s="7">
        <f t="shared" si="6"/>
        <v>25</v>
      </c>
      <c r="J17" s="7">
        <v>14</v>
      </c>
      <c r="K17" s="13" t="s">
        <v>172</v>
      </c>
      <c r="L17" s="6"/>
    </row>
    <row r="18" spans="1:12" ht="27.75" customHeight="1">
      <c r="A18" s="6"/>
      <c r="B18" s="10">
        <v>25.01</v>
      </c>
      <c r="C18" s="11" t="str">
        <f t="shared" si="0"/>
        <v>Twenty five Rupees One Paise only</v>
      </c>
      <c r="D18" s="7">
        <f t="shared" si="1"/>
      </c>
      <c r="E18" s="7">
        <f t="shared" si="2"/>
      </c>
      <c r="F18" s="7">
        <f t="shared" si="3"/>
        <v>25</v>
      </c>
      <c r="G18" s="7">
        <f t="shared" si="4"/>
      </c>
      <c r="H18" s="7">
        <f t="shared" si="5"/>
        <v>25</v>
      </c>
      <c r="I18" s="7">
        <f t="shared" si="6"/>
        <v>1</v>
      </c>
      <c r="J18" s="7">
        <v>15</v>
      </c>
      <c r="K18" s="13" t="s">
        <v>173</v>
      </c>
      <c r="L18" s="6"/>
    </row>
    <row r="19" spans="1:12" ht="27.75" customHeight="1">
      <c r="A19" s="6"/>
      <c r="B19" s="10">
        <v>26938.14</v>
      </c>
      <c r="C19" s="11" t="str">
        <f t="shared" si="0"/>
        <v>Twenty six Thousand Nine Hundred  and Thirty eight Rupees Fourteen Paise only</v>
      </c>
      <c r="D19" s="7">
        <f t="shared" si="1"/>
      </c>
      <c r="E19" s="7">
        <f t="shared" si="2"/>
        <v>26</v>
      </c>
      <c r="F19" s="7">
        <f t="shared" si="3"/>
        <v>938</v>
      </c>
      <c r="G19" s="7">
        <f t="shared" si="4"/>
        <v>9</v>
      </c>
      <c r="H19" s="7">
        <f t="shared" si="5"/>
        <v>38</v>
      </c>
      <c r="I19" s="7">
        <f t="shared" si="6"/>
        <v>14</v>
      </c>
      <c r="J19" s="7">
        <v>16</v>
      </c>
      <c r="K19" s="13" t="s">
        <v>174</v>
      </c>
      <c r="L19" s="6"/>
    </row>
    <row r="20" spans="1:12" ht="27.75" customHeight="1">
      <c r="A20" s="6"/>
      <c r="B20" s="10">
        <v>265.36</v>
      </c>
      <c r="C20" s="11" t="str">
        <f t="shared" si="0"/>
        <v>Two Hundred  and Sixty five Rupees Thirty six Paise only</v>
      </c>
      <c r="D20" s="7">
        <f t="shared" si="1"/>
      </c>
      <c r="E20" s="7">
        <f t="shared" si="2"/>
      </c>
      <c r="F20" s="7">
        <f t="shared" si="3"/>
        <v>265</v>
      </c>
      <c r="G20" s="7">
        <f t="shared" si="4"/>
        <v>2</v>
      </c>
      <c r="H20" s="7">
        <f t="shared" si="5"/>
        <v>65</v>
      </c>
      <c r="I20" s="7">
        <f t="shared" si="6"/>
        <v>36</v>
      </c>
      <c r="J20" s="7">
        <v>17</v>
      </c>
      <c r="K20" s="13" t="s">
        <v>175</v>
      </c>
      <c r="L20" s="6"/>
    </row>
    <row r="21" spans="1:12" ht="27.75" customHeight="1">
      <c r="A21" s="6"/>
      <c r="B21" s="10">
        <v>268479.26</v>
      </c>
      <c r="C21" s="11" t="str">
        <f t="shared" si="0"/>
        <v>Two Lakhs Sixty eight Thousand Four Hundred  and Seventy nine Rupees Twenty six Paise only</v>
      </c>
      <c r="D21" s="7">
        <f t="shared" si="1"/>
        <v>2</v>
      </c>
      <c r="E21" s="7">
        <f t="shared" si="2"/>
        <v>68</v>
      </c>
      <c r="F21" s="7">
        <f t="shared" si="3"/>
        <v>479</v>
      </c>
      <c r="G21" s="7">
        <f t="shared" si="4"/>
        <v>4</v>
      </c>
      <c r="H21" s="7">
        <f t="shared" si="5"/>
        <v>79</v>
      </c>
      <c r="I21" s="7">
        <f t="shared" si="6"/>
        <v>26</v>
      </c>
      <c r="J21" s="7">
        <v>18</v>
      </c>
      <c r="K21" s="13" t="s">
        <v>176</v>
      </c>
      <c r="L21" s="6"/>
    </row>
    <row r="22" spans="1:12" ht="27.75" customHeight="1">
      <c r="A22" s="6"/>
      <c r="B22" s="10">
        <v>25.36</v>
      </c>
      <c r="C22" s="11" t="str">
        <f t="shared" si="0"/>
        <v>Twenty five Rupees Thirty six Paise only</v>
      </c>
      <c r="D22" s="7">
        <f t="shared" si="1"/>
      </c>
      <c r="E22" s="7">
        <f t="shared" si="2"/>
      </c>
      <c r="F22" s="7">
        <f t="shared" si="3"/>
        <v>25</v>
      </c>
      <c r="G22" s="7">
        <f t="shared" si="4"/>
      </c>
      <c r="H22" s="7">
        <f t="shared" si="5"/>
        <v>25</v>
      </c>
      <c r="I22" s="7">
        <f t="shared" si="6"/>
        <v>36</v>
      </c>
      <c r="J22" s="7">
        <v>19</v>
      </c>
      <c r="K22" s="13" t="s">
        <v>177</v>
      </c>
      <c r="L22" s="6"/>
    </row>
    <row r="23" spans="1:12" ht="27.75" customHeight="1">
      <c r="A23" s="6"/>
      <c r="B23" s="10">
        <v>3.76</v>
      </c>
      <c r="C23" s="11" t="str">
        <f t="shared" si="0"/>
        <v>Three Rupees Seventy six Paise only</v>
      </c>
      <c r="D23" s="7">
        <f t="shared" si="1"/>
      </c>
      <c r="E23" s="7">
        <f t="shared" si="2"/>
      </c>
      <c r="F23" s="7">
        <f t="shared" si="3"/>
        <v>3</v>
      </c>
      <c r="G23" s="7">
        <f t="shared" si="4"/>
      </c>
      <c r="H23" s="7">
        <f t="shared" si="5"/>
        <v>3</v>
      </c>
      <c r="I23" s="7">
        <f t="shared" si="6"/>
        <v>76</v>
      </c>
      <c r="J23" s="7">
        <v>20</v>
      </c>
      <c r="K23" s="13" t="s">
        <v>178</v>
      </c>
      <c r="L23" s="6"/>
    </row>
    <row r="24" spans="1:12" ht="27.75" customHeight="1" thickBot="1">
      <c r="A24" s="6"/>
      <c r="B24" s="15">
        <v>25.36</v>
      </c>
      <c r="C24" s="16" t="str">
        <f t="shared" si="0"/>
        <v>Twenty five Rupees Thirty six Paise only</v>
      </c>
      <c r="D24" s="7">
        <f t="shared" si="1"/>
      </c>
      <c r="E24" s="7">
        <f t="shared" si="2"/>
      </c>
      <c r="F24" s="7">
        <f t="shared" si="3"/>
        <v>25</v>
      </c>
      <c r="G24" s="7">
        <f t="shared" si="4"/>
      </c>
      <c r="H24" s="7">
        <f t="shared" si="5"/>
        <v>25</v>
      </c>
      <c r="I24" s="7">
        <f t="shared" si="6"/>
        <v>36</v>
      </c>
      <c r="J24" s="7">
        <v>21</v>
      </c>
      <c r="K24" s="13" t="s">
        <v>179</v>
      </c>
      <c r="L24" s="6"/>
    </row>
    <row r="25" spans="1:12" ht="15.75" thickTop="1">
      <c r="A25" s="6"/>
      <c r="B25" s="315" t="s">
        <v>180</v>
      </c>
      <c r="C25" s="315"/>
      <c r="J25" s="7">
        <v>22</v>
      </c>
      <c r="K25" s="13" t="s">
        <v>181</v>
      </c>
      <c r="L25" s="6"/>
    </row>
    <row r="26" spans="1:12" ht="18.75" customHeight="1">
      <c r="A26" s="17"/>
      <c r="B26" s="18"/>
      <c r="C26" s="17"/>
      <c r="D26" s="17"/>
      <c r="E26" s="17"/>
      <c r="F26" s="17"/>
      <c r="G26" s="17"/>
      <c r="H26" s="17"/>
      <c r="I26" s="17"/>
      <c r="J26" s="17">
        <v>23</v>
      </c>
      <c r="K26" s="19" t="s">
        <v>182</v>
      </c>
      <c r="L26" s="17"/>
    </row>
    <row r="27" spans="10:11" ht="15">
      <c r="J27" s="7">
        <v>24</v>
      </c>
      <c r="K27" s="13" t="s">
        <v>183</v>
      </c>
    </row>
    <row r="28" spans="10:11" ht="15">
      <c r="J28" s="7">
        <v>25</v>
      </c>
      <c r="K28" s="13" t="s">
        <v>184</v>
      </c>
    </row>
    <row r="29" spans="10:11" ht="15">
      <c r="J29" s="7">
        <v>26</v>
      </c>
      <c r="K29" s="13" t="s">
        <v>185</v>
      </c>
    </row>
    <row r="30" spans="10:11" ht="15">
      <c r="J30" s="7">
        <v>27</v>
      </c>
      <c r="K30" s="13" t="s">
        <v>186</v>
      </c>
    </row>
    <row r="31" spans="10:11" ht="15">
      <c r="J31" s="7">
        <v>28</v>
      </c>
      <c r="K31" s="13" t="s">
        <v>187</v>
      </c>
    </row>
    <row r="32" spans="10:11" ht="15">
      <c r="J32" s="7">
        <v>29</v>
      </c>
      <c r="K32" s="13" t="s">
        <v>188</v>
      </c>
    </row>
    <row r="33" spans="10:11" ht="15">
      <c r="J33" s="7">
        <v>30</v>
      </c>
      <c r="K33" s="13" t="s">
        <v>189</v>
      </c>
    </row>
    <row r="34" spans="10:11" ht="15">
      <c r="J34" s="7">
        <v>31</v>
      </c>
      <c r="K34" s="13" t="s">
        <v>190</v>
      </c>
    </row>
    <row r="35" spans="10:11" ht="15">
      <c r="J35" s="7">
        <v>32</v>
      </c>
      <c r="K35" s="13" t="s">
        <v>191</v>
      </c>
    </row>
    <row r="36" spans="10:11" ht="15">
      <c r="J36" s="7">
        <v>33</v>
      </c>
      <c r="K36" s="13" t="s">
        <v>192</v>
      </c>
    </row>
    <row r="37" spans="10:11" ht="15">
      <c r="J37" s="7">
        <v>34</v>
      </c>
      <c r="K37" s="13" t="s">
        <v>193</v>
      </c>
    </row>
    <row r="38" spans="10:11" ht="15">
      <c r="J38" s="7">
        <v>35</v>
      </c>
      <c r="K38" s="13" t="s">
        <v>194</v>
      </c>
    </row>
    <row r="39" spans="10:11" ht="15">
      <c r="J39" s="7">
        <v>36</v>
      </c>
      <c r="K39" s="13" t="s">
        <v>195</v>
      </c>
    </row>
    <row r="40" spans="10:11" ht="15">
      <c r="J40" s="7">
        <v>37</v>
      </c>
      <c r="K40" s="13" t="s">
        <v>196</v>
      </c>
    </row>
    <row r="41" spans="10:11" ht="15">
      <c r="J41" s="7">
        <v>38</v>
      </c>
      <c r="K41" s="13" t="s">
        <v>197</v>
      </c>
    </row>
    <row r="42" spans="10:11" ht="15">
      <c r="J42" s="7">
        <v>39</v>
      </c>
      <c r="K42" s="13" t="s">
        <v>198</v>
      </c>
    </row>
    <row r="43" spans="10:11" ht="15">
      <c r="J43" s="7">
        <v>40</v>
      </c>
      <c r="K43" s="13" t="s">
        <v>199</v>
      </c>
    </row>
    <row r="44" spans="10:11" ht="15">
      <c r="J44" s="7">
        <v>41</v>
      </c>
      <c r="K44" s="13" t="s">
        <v>200</v>
      </c>
    </row>
    <row r="45" spans="10:11" ht="15">
      <c r="J45" s="7">
        <v>42</v>
      </c>
      <c r="K45" s="13" t="s">
        <v>201</v>
      </c>
    </row>
    <row r="46" spans="10:11" ht="15">
      <c r="J46" s="7">
        <v>43</v>
      </c>
      <c r="K46" s="13" t="s">
        <v>202</v>
      </c>
    </row>
    <row r="47" spans="10:11" ht="15">
      <c r="J47" s="7">
        <v>44</v>
      </c>
      <c r="K47" s="13" t="s">
        <v>203</v>
      </c>
    </row>
    <row r="48" spans="10:11" ht="15">
      <c r="J48" s="7">
        <v>45</v>
      </c>
      <c r="K48" s="13" t="s">
        <v>204</v>
      </c>
    </row>
    <row r="49" spans="10:11" ht="15">
      <c r="J49" s="7">
        <v>46</v>
      </c>
      <c r="K49" s="13" t="s">
        <v>205</v>
      </c>
    </row>
    <row r="50" spans="10:11" ht="15">
      <c r="J50" s="7">
        <v>47</v>
      </c>
      <c r="K50" s="13" t="s">
        <v>206</v>
      </c>
    </row>
    <row r="51" spans="10:11" ht="15">
      <c r="J51" s="7">
        <v>48</v>
      </c>
      <c r="K51" s="13" t="s">
        <v>207</v>
      </c>
    </row>
    <row r="52" spans="10:11" ht="15">
      <c r="J52" s="7">
        <v>49</v>
      </c>
      <c r="K52" s="13" t="s">
        <v>208</v>
      </c>
    </row>
    <row r="53" spans="10:11" ht="15">
      <c r="J53" s="7">
        <v>50</v>
      </c>
      <c r="K53" s="13" t="s">
        <v>209</v>
      </c>
    </row>
    <row r="54" spans="10:11" ht="15">
      <c r="J54" s="7">
        <v>51</v>
      </c>
      <c r="K54" s="13" t="s">
        <v>210</v>
      </c>
    </row>
    <row r="55" spans="10:11" ht="15">
      <c r="J55" s="7">
        <v>52</v>
      </c>
      <c r="K55" s="13" t="s">
        <v>211</v>
      </c>
    </row>
    <row r="56" spans="10:11" ht="15">
      <c r="J56" s="7">
        <v>53</v>
      </c>
      <c r="K56" s="13" t="s">
        <v>212</v>
      </c>
    </row>
    <row r="57" spans="10:11" ht="15">
      <c r="J57" s="7">
        <v>54</v>
      </c>
      <c r="K57" s="13" t="s">
        <v>213</v>
      </c>
    </row>
    <row r="58" spans="10:11" ht="15">
      <c r="J58" s="7">
        <v>55</v>
      </c>
      <c r="K58" s="13" t="s">
        <v>214</v>
      </c>
    </row>
    <row r="59" spans="10:11" ht="15">
      <c r="J59" s="7">
        <v>56</v>
      </c>
      <c r="K59" s="13" t="s">
        <v>215</v>
      </c>
    </row>
    <row r="60" spans="10:11" ht="15">
      <c r="J60" s="7">
        <v>57</v>
      </c>
      <c r="K60" s="13" t="s">
        <v>216</v>
      </c>
    </row>
    <row r="61" spans="10:11" ht="15">
      <c r="J61" s="7">
        <v>58</v>
      </c>
      <c r="K61" s="13" t="s">
        <v>217</v>
      </c>
    </row>
    <row r="62" spans="10:11" ht="15">
      <c r="J62" s="7">
        <v>59</v>
      </c>
      <c r="K62" s="13" t="s">
        <v>218</v>
      </c>
    </row>
    <row r="63" spans="10:11" ht="15">
      <c r="J63" s="7">
        <v>60</v>
      </c>
      <c r="K63" s="13" t="s">
        <v>219</v>
      </c>
    </row>
    <row r="64" spans="10:11" ht="15">
      <c r="J64" s="7">
        <v>61</v>
      </c>
      <c r="K64" s="13" t="s">
        <v>220</v>
      </c>
    </row>
    <row r="65" spans="10:11" ht="15">
      <c r="J65" s="7">
        <v>62</v>
      </c>
      <c r="K65" s="13" t="s">
        <v>221</v>
      </c>
    </row>
    <row r="66" spans="10:11" ht="15">
      <c r="J66" s="7">
        <v>63</v>
      </c>
      <c r="K66" s="13" t="s">
        <v>222</v>
      </c>
    </row>
    <row r="67" spans="10:11" ht="15">
      <c r="J67" s="7">
        <v>64</v>
      </c>
      <c r="K67" s="13" t="s">
        <v>223</v>
      </c>
    </row>
    <row r="68" spans="10:11" ht="15">
      <c r="J68" s="7">
        <v>65</v>
      </c>
      <c r="K68" s="13" t="s">
        <v>224</v>
      </c>
    </row>
    <row r="69" spans="10:11" ht="15">
      <c r="J69" s="7">
        <v>66</v>
      </c>
      <c r="K69" s="13" t="s">
        <v>225</v>
      </c>
    </row>
    <row r="70" spans="10:11" ht="15">
      <c r="J70" s="7">
        <v>67</v>
      </c>
      <c r="K70" s="13" t="s">
        <v>226</v>
      </c>
    </row>
    <row r="71" spans="10:11" ht="15">
      <c r="J71" s="7">
        <v>68</v>
      </c>
      <c r="K71" s="13" t="s">
        <v>227</v>
      </c>
    </row>
    <row r="72" spans="10:11" ht="15">
      <c r="J72" s="7">
        <v>69</v>
      </c>
      <c r="K72" s="13" t="s">
        <v>228</v>
      </c>
    </row>
    <row r="73" spans="10:11" ht="15">
      <c r="J73" s="7">
        <v>70</v>
      </c>
      <c r="K73" s="13" t="s">
        <v>229</v>
      </c>
    </row>
    <row r="74" spans="10:11" ht="15">
      <c r="J74" s="7">
        <v>71</v>
      </c>
      <c r="K74" s="13" t="s">
        <v>230</v>
      </c>
    </row>
    <row r="75" spans="10:11" ht="15">
      <c r="J75" s="7">
        <v>72</v>
      </c>
      <c r="K75" s="13" t="s">
        <v>231</v>
      </c>
    </row>
    <row r="76" spans="10:11" ht="15">
      <c r="J76" s="7">
        <v>73</v>
      </c>
      <c r="K76" s="13" t="s">
        <v>232</v>
      </c>
    </row>
    <row r="77" spans="10:11" ht="15">
      <c r="J77" s="7">
        <v>74</v>
      </c>
      <c r="K77" s="13" t="s">
        <v>233</v>
      </c>
    </row>
    <row r="78" spans="10:11" ht="15">
      <c r="J78" s="7">
        <v>75</v>
      </c>
      <c r="K78" s="13" t="s">
        <v>234</v>
      </c>
    </row>
    <row r="79" spans="10:11" ht="15">
      <c r="J79" s="7">
        <v>76</v>
      </c>
      <c r="K79" s="13" t="s">
        <v>235</v>
      </c>
    </row>
    <row r="80" spans="10:11" ht="15">
      <c r="J80" s="7">
        <v>77</v>
      </c>
      <c r="K80" s="13" t="s">
        <v>236</v>
      </c>
    </row>
    <row r="81" spans="10:11" ht="15">
      <c r="J81" s="7">
        <v>78</v>
      </c>
      <c r="K81" s="13" t="s">
        <v>237</v>
      </c>
    </row>
    <row r="82" spans="10:11" ht="15">
      <c r="J82" s="7">
        <v>79</v>
      </c>
      <c r="K82" s="13" t="s">
        <v>238</v>
      </c>
    </row>
    <row r="83" spans="10:11" ht="15">
      <c r="J83" s="7">
        <v>80</v>
      </c>
      <c r="K83" s="13" t="s">
        <v>239</v>
      </c>
    </row>
    <row r="84" spans="10:11" ht="15">
      <c r="J84" s="7">
        <v>81</v>
      </c>
      <c r="K84" s="13" t="s">
        <v>240</v>
      </c>
    </row>
    <row r="85" spans="10:11" ht="15">
      <c r="J85" s="7">
        <v>82</v>
      </c>
      <c r="K85" s="13" t="s">
        <v>241</v>
      </c>
    </row>
    <row r="86" spans="10:11" ht="15">
      <c r="J86" s="7">
        <v>83</v>
      </c>
      <c r="K86" s="13" t="s">
        <v>242</v>
      </c>
    </row>
    <row r="87" spans="10:11" ht="15">
      <c r="J87" s="7">
        <v>84</v>
      </c>
      <c r="K87" s="13" t="s">
        <v>243</v>
      </c>
    </row>
    <row r="88" spans="10:11" ht="15">
      <c r="J88" s="7">
        <v>85</v>
      </c>
      <c r="K88" s="13" t="s">
        <v>244</v>
      </c>
    </row>
    <row r="89" spans="10:11" ht="15">
      <c r="J89" s="7">
        <v>86</v>
      </c>
      <c r="K89" s="13" t="s">
        <v>245</v>
      </c>
    </row>
    <row r="90" spans="10:11" ht="15">
      <c r="J90" s="7">
        <v>87</v>
      </c>
      <c r="K90" s="13" t="s">
        <v>246</v>
      </c>
    </row>
    <row r="91" spans="10:11" ht="15">
      <c r="J91" s="7">
        <v>88</v>
      </c>
      <c r="K91" s="13" t="s">
        <v>247</v>
      </c>
    </row>
    <row r="92" spans="10:11" ht="15">
      <c r="J92" s="7">
        <v>89</v>
      </c>
      <c r="K92" s="13" t="s">
        <v>248</v>
      </c>
    </row>
    <row r="93" spans="10:11" ht="15">
      <c r="J93" s="7">
        <v>90</v>
      </c>
      <c r="K93" s="13" t="s">
        <v>249</v>
      </c>
    </row>
    <row r="94" spans="10:11" ht="15">
      <c r="J94" s="7">
        <v>91</v>
      </c>
      <c r="K94" s="13" t="s">
        <v>250</v>
      </c>
    </row>
    <row r="95" spans="10:11" ht="15">
      <c r="J95" s="7">
        <v>92</v>
      </c>
      <c r="K95" s="13" t="s">
        <v>251</v>
      </c>
    </row>
    <row r="96" spans="10:11" ht="15">
      <c r="J96" s="7">
        <v>93</v>
      </c>
      <c r="K96" s="13" t="s">
        <v>252</v>
      </c>
    </row>
    <row r="97" spans="10:11" ht="15">
      <c r="J97" s="7">
        <v>94</v>
      </c>
      <c r="K97" s="13" t="s">
        <v>253</v>
      </c>
    </row>
    <row r="98" spans="10:11" ht="15">
      <c r="J98" s="7">
        <v>95</v>
      </c>
      <c r="K98" s="13" t="s">
        <v>254</v>
      </c>
    </row>
    <row r="99" spans="10:11" ht="15">
      <c r="J99" s="7">
        <v>96</v>
      </c>
      <c r="K99" s="13" t="s">
        <v>255</v>
      </c>
    </row>
    <row r="100" spans="10:11" ht="15">
      <c r="J100" s="7">
        <v>97</v>
      </c>
      <c r="K100" s="13" t="s">
        <v>256</v>
      </c>
    </row>
    <row r="101" spans="10:11" ht="15">
      <c r="J101" s="7">
        <v>98</v>
      </c>
      <c r="K101" s="13" t="s">
        <v>257</v>
      </c>
    </row>
    <row r="102" spans="10:11" ht="15">
      <c r="J102" s="7">
        <v>99</v>
      </c>
      <c r="K102" s="13" t="s">
        <v>258</v>
      </c>
    </row>
    <row r="106" ht="15">
      <c r="K106" s="12"/>
    </row>
  </sheetData>
  <sheetProtection/>
  <mergeCells count="3">
    <mergeCell ref="B1:C1"/>
    <mergeCell ref="B2:C2"/>
    <mergeCell ref="B25:C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3"/>
  <sheetViews>
    <sheetView showGridLines="0" showRowColHeaders="0" workbookViewId="0" topLeftCell="A1">
      <selection activeCell="M8" sqref="M8"/>
    </sheetView>
  </sheetViews>
  <sheetFormatPr defaultColWidth="9.140625" defaultRowHeight="15"/>
  <cols>
    <col min="1" max="1" width="9.00390625" style="0" customWidth="1"/>
    <col min="2" max="2" width="4.421875" style="0" customWidth="1"/>
    <col min="3" max="3" width="16.140625" style="0" customWidth="1"/>
    <col min="4" max="4" width="26.421875" style="0" customWidth="1"/>
    <col min="7" max="7" width="11.8515625" style="0" customWidth="1"/>
  </cols>
  <sheetData>
    <row r="1" spans="1:8" ht="15">
      <c r="A1" s="24"/>
      <c r="B1" s="24"/>
      <c r="C1" s="24"/>
      <c r="D1" s="24"/>
      <c r="E1" s="253" t="str">
        <f ca="1">CONCATENATE("____/",MONTH(TODAY()),"/",YEAR(TODAY()),",")</f>
        <v>____/3/2013,</v>
      </c>
      <c r="F1" s="253"/>
      <c r="G1" s="253"/>
      <c r="H1" s="24"/>
    </row>
    <row r="2" spans="1:8" ht="15">
      <c r="A2" s="24"/>
      <c r="B2" s="24"/>
      <c r="C2" s="24"/>
      <c r="D2" s="24"/>
      <c r="E2" s="253" t="str">
        <f>CONCATENATE(DATA!E4,".")</f>
        <v>ZPHS,Mahadevamanalam.</v>
      </c>
      <c r="F2" s="253"/>
      <c r="G2" s="253"/>
      <c r="H2" s="24"/>
    </row>
    <row r="3" spans="1:8" ht="15">
      <c r="A3" s="24"/>
      <c r="B3" s="24"/>
      <c r="C3" s="24"/>
      <c r="D3" s="24"/>
      <c r="E3" s="24"/>
      <c r="F3" s="24"/>
      <c r="G3" s="24"/>
      <c r="H3" s="24"/>
    </row>
    <row r="4" spans="1:8" ht="107.25" customHeight="1">
      <c r="A4" s="256" t="str">
        <f>CONCATENATE("From",CHAR(10),DATA!F3,",",CHAR(10),DATA!N3,",",CHAR(10),DATA!E4,",",CHAR(10),DATA!O4,",",CHAR(10),DATA!D5,"District,",CHAR(10),"Andhra Pradesh")</f>
        <v>From
Sri.S.SESHADRI KUMAR,
SA Maths,
ZPHS,Mahadevamanalam,
GD Nellore,
ChittoorDistrict,
Andhra Pradesh</v>
      </c>
      <c r="B4" s="256"/>
      <c r="C4" s="256"/>
      <c r="D4" s="24"/>
      <c r="E4" s="255" t="str">
        <f>CONCATENATE("To",CHAR(10),DATA!N18,",",CHAR(10),DATA!F19,",",CHAR(10),DATA!O19," Mandal,",CHAR(10),DATA!F20," District")</f>
        <v>To
Head Master,
ZPHS,Mahadevamangalam,
GD Nellore Mandal,
Chittoor District</v>
      </c>
      <c r="F4" s="255"/>
      <c r="G4" s="255"/>
      <c r="H4" s="255"/>
    </row>
    <row r="5" spans="1:8" ht="15">
      <c r="A5" s="24"/>
      <c r="B5" s="24"/>
      <c r="C5" s="24"/>
      <c r="D5" s="24"/>
      <c r="E5" s="24"/>
      <c r="F5" s="24"/>
      <c r="G5" s="24"/>
      <c r="H5" s="24"/>
    </row>
    <row r="6" spans="1:8" ht="15">
      <c r="A6" s="24" t="s">
        <v>277</v>
      </c>
      <c r="B6" s="24"/>
      <c r="C6" s="24"/>
      <c r="D6" s="24"/>
      <c r="E6" s="24"/>
      <c r="F6" s="24"/>
      <c r="G6" s="24"/>
      <c r="H6" s="24"/>
    </row>
    <row r="7" spans="1:8" ht="49.5" customHeight="1">
      <c r="A7" s="24"/>
      <c r="B7" s="25" t="s">
        <v>278</v>
      </c>
      <c r="C7" s="257" t="str">
        <f>CONCATENATE("Medical Attendance - ",DATA!F3,", ",DATA!N3,", ",DATA!E4,", ",DATA!O4," Mandal, ",DATA!D5," District --Medical Reimbursement proposals – Submitted – Regarding.")</f>
        <v>Medical Attendance - Sri.S.SESHADRI KUMAR, SA Maths, ZPHS,Mahadevamanalam, GD Nellore Mandal, Chittoor District --Medical Reimbursement proposals – Submitted – Regarding.</v>
      </c>
      <c r="D7" s="257"/>
      <c r="E7" s="257"/>
      <c r="F7" s="257"/>
      <c r="G7" s="257"/>
      <c r="H7" s="24"/>
    </row>
    <row r="8" spans="1:16" ht="60.75" customHeight="1">
      <c r="A8" s="24"/>
      <c r="B8" s="26" t="s">
        <v>280</v>
      </c>
      <c r="C8" s="258" t="s">
        <v>279</v>
      </c>
      <c r="D8" s="258"/>
      <c r="E8" s="258"/>
      <c r="F8" s="258"/>
      <c r="G8" s="258"/>
      <c r="H8" s="24"/>
      <c r="M8" s="122"/>
      <c r="N8" s="122"/>
      <c r="O8" s="122"/>
      <c r="P8" s="122"/>
    </row>
    <row r="9" spans="1:16" ht="15">
      <c r="A9" s="253" t="s">
        <v>281</v>
      </c>
      <c r="B9" s="253"/>
      <c r="C9" s="253"/>
      <c r="D9" s="253"/>
      <c r="E9" s="253"/>
      <c r="F9" s="253"/>
      <c r="G9" s="253"/>
      <c r="H9" s="24"/>
      <c r="M9" s="122"/>
      <c r="N9" s="122"/>
      <c r="O9" s="122"/>
      <c r="P9" s="122"/>
    </row>
    <row r="10" spans="1:16" ht="15">
      <c r="A10" s="24"/>
      <c r="B10" s="24"/>
      <c r="C10" s="24"/>
      <c r="D10" s="24"/>
      <c r="E10" s="24"/>
      <c r="F10" s="24"/>
      <c r="G10" s="24"/>
      <c r="H10" s="24"/>
      <c r="M10" s="122"/>
      <c r="N10" s="122"/>
      <c r="O10" s="122"/>
      <c r="P10" s="122"/>
    </row>
    <row r="11" spans="1:16" ht="96.75" customHeight="1">
      <c r="A11" s="254" t="str">
        <f>CONCATENATE("                                        ","With reference to the subject cited , I am here with submitting that Medical reimbursement proposal with all enclosures for the treatment of my  ",DATA!P10," age ",,DATA!E11," at ",DATA!F12," for the treatment of ",DATA!L11," and incurred amount Rs: ",DATA!P12,"/-(",number_to_word!C4,")"," . The treatment period is  ",'CHEK LIST'!D5," and on word transmit to the higher authorities for further necessary action in the matter at an early date.")</f>
        <v>                                        With reference to the subject cited , I am here with submitting that Medical reimbursement proposal with all enclosures for the treatment of my  Father age 65 Years at CMC,Vellore for the treatment of Carcinoma Rectom and incurred amount Rs: 2430.25/-(Two Thousand Four Hundred  and Thirty  Rupees Twenty five Paise only) . The treatment period is  From : 24 - 12 - 2013 To : 15 - 12 - 2014. and on word transmit to the higher authorities for further necessary action in the matter at an early date.</v>
      </c>
      <c r="B11" s="254"/>
      <c r="C11" s="254"/>
      <c r="D11" s="254"/>
      <c r="E11" s="254"/>
      <c r="F11" s="254"/>
      <c r="G11" s="254"/>
      <c r="H11" s="24"/>
      <c r="M11" s="122"/>
      <c r="N11" s="122"/>
      <c r="O11" s="122"/>
      <c r="P11" s="122"/>
    </row>
    <row r="12" spans="1:8" ht="15">
      <c r="A12" s="24"/>
      <c r="B12" s="24"/>
      <c r="C12" s="24"/>
      <c r="D12" s="24"/>
      <c r="E12" s="24"/>
      <c r="F12" s="24"/>
      <c r="G12" s="24"/>
      <c r="H12" s="24"/>
    </row>
    <row r="13" spans="1:8" ht="15">
      <c r="A13" s="24"/>
      <c r="B13" s="24"/>
      <c r="C13" s="24"/>
      <c r="D13" s="24"/>
      <c r="E13" s="24"/>
      <c r="F13" s="24"/>
      <c r="G13" s="24"/>
      <c r="H13" s="24"/>
    </row>
    <row r="14" spans="1:8" ht="15">
      <c r="A14" s="24"/>
      <c r="B14" s="24"/>
      <c r="C14" s="24" t="s">
        <v>282</v>
      </c>
      <c r="D14" s="24"/>
      <c r="E14" s="24"/>
      <c r="F14" s="24"/>
      <c r="G14" s="24"/>
      <c r="H14" s="24"/>
    </row>
    <row r="15" spans="1:8" ht="15">
      <c r="A15" s="24"/>
      <c r="B15" s="24"/>
      <c r="C15" s="24"/>
      <c r="D15" s="24"/>
      <c r="E15" s="24"/>
      <c r="F15" s="24"/>
      <c r="G15" s="24"/>
      <c r="H15" s="24"/>
    </row>
    <row r="16" spans="1:8" ht="15">
      <c r="A16" s="24"/>
      <c r="B16" s="24"/>
      <c r="C16" s="24"/>
      <c r="D16" s="24"/>
      <c r="E16" s="24"/>
      <c r="F16" s="24"/>
      <c r="G16" s="24"/>
      <c r="H16" s="24"/>
    </row>
    <row r="17" spans="1:8" ht="15">
      <c r="A17" s="24"/>
      <c r="B17" s="24"/>
      <c r="C17" s="24"/>
      <c r="D17" s="24"/>
      <c r="E17" s="24"/>
      <c r="F17" s="24"/>
      <c r="G17" s="24"/>
      <c r="H17" s="24"/>
    </row>
    <row r="18" spans="1:8" ht="15">
      <c r="A18" s="24"/>
      <c r="B18" s="24"/>
      <c r="C18" s="24"/>
      <c r="D18" s="24"/>
      <c r="E18" s="24"/>
      <c r="F18" s="24"/>
      <c r="G18" s="24"/>
      <c r="H18" s="24"/>
    </row>
    <row r="19" spans="1:8" ht="15">
      <c r="A19" s="24"/>
      <c r="B19" s="24"/>
      <c r="C19" s="24"/>
      <c r="D19" s="24"/>
      <c r="E19" s="24" t="s">
        <v>283</v>
      </c>
      <c r="F19" s="24"/>
      <c r="G19" s="24"/>
      <c r="H19" s="24"/>
    </row>
    <row r="20" spans="1:8" ht="15">
      <c r="A20" s="24"/>
      <c r="B20" s="24"/>
      <c r="C20" s="24"/>
      <c r="D20" s="24"/>
      <c r="E20" s="24"/>
      <c r="F20" s="24"/>
      <c r="G20" s="24"/>
      <c r="H20" s="24"/>
    </row>
    <row r="21" spans="1:8" ht="15">
      <c r="A21" s="24"/>
      <c r="B21" s="24"/>
      <c r="C21" s="24"/>
      <c r="D21" s="24"/>
      <c r="E21" s="24"/>
      <c r="F21" s="24"/>
      <c r="G21" s="24"/>
      <c r="H21" s="24"/>
    </row>
    <row r="22" spans="1:8" ht="15">
      <c r="A22" s="24"/>
      <c r="B22" s="24"/>
      <c r="C22" s="24"/>
      <c r="D22" s="24"/>
      <c r="E22" s="24"/>
      <c r="F22" s="24"/>
      <c r="G22" s="24"/>
      <c r="H22" s="24"/>
    </row>
    <row r="23" spans="1:8" ht="15">
      <c r="A23" s="24"/>
      <c r="B23" s="24"/>
      <c r="C23" s="24"/>
      <c r="D23" s="24"/>
      <c r="E23" s="24" t="str">
        <f>"("&amp;DATA!F3&amp;")"</f>
        <v>(Sri.S.SESHADRI KUMAR)</v>
      </c>
      <c r="F23" s="24"/>
      <c r="G23" s="24"/>
      <c r="H23" s="24"/>
    </row>
    <row r="24" spans="1:8" ht="15">
      <c r="A24" s="24"/>
      <c r="B24" s="24"/>
      <c r="C24" s="24"/>
      <c r="D24" s="24"/>
      <c r="E24" s="24"/>
      <c r="F24" s="24"/>
      <c r="G24" s="24"/>
      <c r="H24" s="24"/>
    </row>
    <row r="25" spans="1:8" ht="15">
      <c r="A25" s="24"/>
      <c r="B25" s="24"/>
      <c r="C25" s="24"/>
      <c r="D25" s="24"/>
      <c r="E25" s="24"/>
      <c r="F25" s="24"/>
      <c r="G25" s="24"/>
      <c r="H25" s="24"/>
    </row>
    <row r="26" spans="1:8" ht="15">
      <c r="A26" s="24"/>
      <c r="B26" s="24"/>
      <c r="C26" s="24"/>
      <c r="D26" s="24"/>
      <c r="E26" s="24"/>
      <c r="F26" s="24"/>
      <c r="G26" s="24"/>
      <c r="H26" s="24"/>
    </row>
    <row r="27" spans="1:8" ht="15">
      <c r="A27" s="24"/>
      <c r="B27" s="24"/>
      <c r="C27" s="24"/>
      <c r="D27" s="24"/>
      <c r="E27" s="24"/>
      <c r="F27" s="24"/>
      <c r="G27" s="24"/>
      <c r="H27" s="24"/>
    </row>
    <row r="28" spans="1:8" ht="15">
      <c r="A28" s="24"/>
      <c r="B28" s="24"/>
      <c r="C28" s="24"/>
      <c r="D28" s="24"/>
      <c r="E28" s="24"/>
      <c r="F28" s="24"/>
      <c r="G28" s="24"/>
      <c r="H28" s="24"/>
    </row>
    <row r="29" spans="1:8" ht="15">
      <c r="A29" s="24"/>
      <c r="B29" s="24"/>
      <c r="C29" s="24"/>
      <c r="D29" s="24"/>
      <c r="E29" s="24"/>
      <c r="F29" s="24"/>
      <c r="G29" s="24"/>
      <c r="H29" s="24"/>
    </row>
    <row r="30" spans="1:8" ht="15">
      <c r="A30" s="24"/>
      <c r="B30" s="24"/>
      <c r="C30" s="24"/>
      <c r="D30" s="24"/>
      <c r="E30" s="24"/>
      <c r="F30" s="24"/>
      <c r="G30" s="24"/>
      <c r="H30" s="24"/>
    </row>
    <row r="31" spans="1:8" ht="15">
      <c r="A31" s="24"/>
      <c r="B31" s="24"/>
      <c r="C31" s="24"/>
      <c r="D31" s="24"/>
      <c r="E31" s="24"/>
      <c r="F31" s="24"/>
      <c r="G31" s="24"/>
      <c r="H31" s="24"/>
    </row>
    <row r="32" spans="1:8" ht="15">
      <c r="A32" s="24"/>
      <c r="B32" s="24"/>
      <c r="C32" s="24"/>
      <c r="D32" s="24"/>
      <c r="E32" s="24"/>
      <c r="F32" s="24"/>
      <c r="G32" s="24"/>
      <c r="H32" s="24"/>
    </row>
    <row r="33" spans="1:8" ht="15">
      <c r="A33" s="160" t="s">
        <v>396</v>
      </c>
      <c r="B33" s="24"/>
      <c r="C33" s="24"/>
      <c r="D33" s="24"/>
      <c r="E33" s="24"/>
      <c r="F33" s="24"/>
      <c r="G33" s="24"/>
      <c r="H33" s="24"/>
    </row>
  </sheetData>
  <sheetProtection password="C8D5" sheet="1" selectLockedCells="1"/>
  <mergeCells count="8">
    <mergeCell ref="A9:G9"/>
    <mergeCell ref="A11:G11"/>
    <mergeCell ref="E2:G2"/>
    <mergeCell ref="E1:G1"/>
    <mergeCell ref="E4:H4"/>
    <mergeCell ref="A4:C4"/>
    <mergeCell ref="C7:G7"/>
    <mergeCell ref="C8:G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30"/>
  <sheetViews>
    <sheetView showGridLines="0" showRowColHeaders="0" workbookViewId="0" topLeftCell="A1">
      <selection activeCell="M8" sqref="M8"/>
    </sheetView>
  </sheetViews>
  <sheetFormatPr defaultColWidth="9.140625" defaultRowHeight="15"/>
  <cols>
    <col min="1" max="1" width="9.00390625" style="24" customWidth="1"/>
    <col min="2" max="2" width="4.421875" style="24" customWidth="1"/>
    <col min="3" max="3" width="16.7109375" style="24" customWidth="1"/>
    <col min="4" max="4" width="26.421875" style="24" customWidth="1"/>
    <col min="5" max="6" width="9.140625" style="24" customWidth="1"/>
    <col min="7" max="7" width="11.8515625" style="24" customWidth="1"/>
    <col min="8" max="16384" width="9.140625" style="24" customWidth="1"/>
  </cols>
  <sheetData>
    <row r="1" spans="5:7" ht="15">
      <c r="E1" s="253" t="str">
        <f ca="1">CONCATENATE("____/",MONTH(TODAY()),"/",YEAR(TODAY()),",")</f>
        <v>____/3/2013,</v>
      </c>
      <c r="F1" s="253"/>
      <c r="G1" s="253"/>
    </row>
    <row r="2" spans="5:7" ht="15">
      <c r="E2" s="253" t="str">
        <f>CONCATENATE(DATA!E4,".")</f>
        <v>ZPHS,Mahadevamanalam.</v>
      </c>
      <c r="F2" s="253"/>
      <c r="G2" s="253"/>
    </row>
    <row r="4" spans="1:8" ht="107.25" customHeight="1">
      <c r="A4" s="258" t="str">
        <f>CONCATENATE("From",CHAR(10),DATA!E18,",",CHAR(10),DATA!N18,",",CHAR(10),DATA!E4,",",CHAR(10),DATA!O4,",",CHAR(10),DATA!D5,"District,",CHAR(10),"Andhra Pradesh")</f>
        <v>From
Sri.E.Bhaktavatsala Reddy ,
Head Master,
ZPHS,Mahadevamanalam,
GD Nellore,
ChittoorDistrict,
Andhra Pradesh</v>
      </c>
      <c r="B4" s="258"/>
      <c r="C4" s="258"/>
      <c r="E4" s="255" t="str">
        <f>CONCATENATE("To",CHAR(10),DATA!N18,",",CHAR(10),DATA!F19,",",CHAR(10),DATA!O19," Mandal,",CHAR(10),DATA!F20," District")</f>
        <v>To
Head Master,
ZPHS,Mahadevamangalam,
GD Nellore Mandal,
Chittoor District</v>
      </c>
      <c r="F4" s="255"/>
      <c r="G4" s="255"/>
      <c r="H4" s="255"/>
    </row>
    <row r="5" spans="1:5" ht="24" customHeight="1">
      <c r="A5" s="24" t="s">
        <v>286</v>
      </c>
      <c r="E5" s="24" t="s">
        <v>287</v>
      </c>
    </row>
    <row r="6" ht="15">
      <c r="A6" s="24" t="s">
        <v>277</v>
      </c>
    </row>
    <row r="7" spans="2:7" ht="49.5" customHeight="1">
      <c r="B7" s="25" t="s">
        <v>278</v>
      </c>
      <c r="C7" s="257" t="str">
        <f>CONCATENATE("Medical Attendance - ",DATA!F3,", ",DATA!N3,", ",DATA!E4,", ",DATA!O4," Mandal, ",DATA!D5," District --Medical Reimbursement proposals – Submitted – Regarding.")</f>
        <v>Medical Attendance - Sri.S.SESHADRI KUMAR, SA Maths, ZPHS,Mahadevamanalam, GD Nellore Mandal, Chittoor District --Medical Reimbursement proposals – Submitted – Regarding.</v>
      </c>
      <c r="D7" s="257"/>
      <c r="E7" s="257"/>
      <c r="F7" s="257"/>
      <c r="G7" s="257"/>
    </row>
    <row r="8" spans="2:13" ht="69" customHeight="1">
      <c r="B8" s="26" t="s">
        <v>280</v>
      </c>
      <c r="C8" s="258" t="s">
        <v>285</v>
      </c>
      <c r="D8" s="258"/>
      <c r="E8" s="258"/>
      <c r="F8" s="258"/>
      <c r="G8" s="258"/>
      <c r="M8" s="7"/>
    </row>
    <row r="9" spans="1:7" ht="15">
      <c r="A9" s="253" t="s">
        <v>281</v>
      </c>
      <c r="B9" s="253"/>
      <c r="C9" s="253"/>
      <c r="D9" s="253"/>
      <c r="E9" s="253"/>
      <c r="F9" s="253"/>
      <c r="G9" s="253"/>
    </row>
    <row r="10" ht="17.25" customHeight="1"/>
    <row r="11" spans="1:7" ht="120" customHeight="1">
      <c r="A11" s="258" t="str">
        <f>CONCATENATE("                                        ","With reference to the subject cited , I am here with submitting that Medical reimbursement proposal with all enclosures submitted by ",DATA!F3,", ",DATA!N3,", ",DATA!E4,", ",DATA!O4," Mandal, ",DATA!D5," District ,"," for the treatment of   ",DATA!P10," age ",,DATA!E11," at ",DATA!F12," for the treatment of ",DATA!L11," and incurred amount Rs: ",DATA!P12,"/-(",number_to_word!C4,")"," . The treatment period is  ",'CHEK LIST'!D5," and on word transmit to the higher authorities for further necessary action in the matter at an early date.")</f>
        <v>                                        With reference to the subject cited , I am here with submitting that Medical reimbursement proposal with all enclosures submitted by Sri.S.SESHADRI KUMAR, SA Maths, ZPHS,Mahadevamanalam, GD Nellore Mandal, Chittoor District , for the treatment of   Father age 65 Years at CMC,Vellore for the treatment of Carcinoma Rectom and incurred amount Rs: 2430.25/-(Two Thousand Four Hundred  and Thirty  Rupees Twenty five Paise only) . The treatment period is  From : 24 - 12 - 2013 To : 15 - 12 - 2014. and on word transmit to the higher authorities for further necessary action in the matter at an early date.</v>
      </c>
      <c r="B11" s="258"/>
      <c r="C11" s="258"/>
      <c r="D11" s="258"/>
      <c r="E11" s="258"/>
      <c r="F11" s="258"/>
      <c r="G11" s="258"/>
    </row>
    <row r="14" ht="15">
      <c r="C14" s="24" t="s">
        <v>282</v>
      </c>
    </row>
    <row r="19" ht="15">
      <c r="E19" s="24" t="s">
        <v>283</v>
      </c>
    </row>
    <row r="23" ht="15">
      <c r="E23" s="24" t="str">
        <f>"("&amp;DATA!E18&amp;")"</f>
        <v>(Sri.E.Bhaktavatsala Reddy )</v>
      </c>
    </row>
    <row r="30" ht="15">
      <c r="A30" s="160" t="s">
        <v>397</v>
      </c>
    </row>
  </sheetData>
  <sheetProtection password="C8D5" sheet="1" selectLockedCells="1"/>
  <mergeCells count="8">
    <mergeCell ref="A9:G9"/>
    <mergeCell ref="A11:G11"/>
    <mergeCell ref="E1:G1"/>
    <mergeCell ref="E2:G2"/>
    <mergeCell ref="A4:C4"/>
    <mergeCell ref="E4:H4"/>
    <mergeCell ref="C7:G7"/>
    <mergeCell ref="C8:G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5"/>
  <sheetViews>
    <sheetView showGridLines="0" showRowColHeaders="0" workbookViewId="0" topLeftCell="A1">
      <selection activeCell="H7" sqref="H7"/>
    </sheetView>
  </sheetViews>
  <sheetFormatPr defaultColWidth="9.140625" defaultRowHeight="15"/>
  <cols>
    <col min="1" max="1" width="3.421875" style="24" customWidth="1"/>
    <col min="2" max="2" width="48.140625" style="24" customWidth="1"/>
    <col min="3" max="3" width="0.71875" style="24" customWidth="1"/>
    <col min="4" max="4" width="34.00390625" style="24" customWidth="1"/>
    <col min="5" max="16384" width="9.140625" style="24" customWidth="1"/>
  </cols>
  <sheetData>
    <row r="1" spans="1:4" ht="15.75">
      <c r="A1" s="259" t="s">
        <v>66</v>
      </c>
      <c r="B1" s="259"/>
      <c r="C1" s="259"/>
      <c r="D1" s="259"/>
    </row>
    <row r="2" spans="1:4" ht="25.5" customHeight="1">
      <c r="A2" s="260" t="s">
        <v>67</v>
      </c>
      <c r="B2" s="260"/>
      <c r="C2" s="260"/>
      <c r="D2" s="260"/>
    </row>
    <row r="3" spans="1:4" s="29" customFormat="1" ht="33" customHeight="1">
      <c r="A3" s="27">
        <v>1</v>
      </c>
      <c r="B3" s="28" t="s">
        <v>55</v>
      </c>
      <c r="C3" s="27" t="s">
        <v>17</v>
      </c>
      <c r="D3" s="32" t="str">
        <f>DATA!F3&amp;","&amp;CHAR(10)&amp;DATA!N3&amp;"."</f>
        <v>Sri.S.SESHADRI KUMAR,
SA Maths.</v>
      </c>
    </row>
    <row r="4" spans="1:4" s="29" customFormat="1" ht="64.5" customHeight="1">
      <c r="A4" s="27">
        <v>2</v>
      </c>
      <c r="B4" s="28" t="s">
        <v>56</v>
      </c>
      <c r="C4" s="27" t="s">
        <v>17</v>
      </c>
      <c r="D4" s="32" t="str">
        <f>DATA!E4&amp;","&amp;CHAR(10)&amp;DATA!O4&amp;","&amp;CHAR(10)&amp;DATA!D5&amp;","&amp;CHAR(10)&amp;"Andhrapradesh."</f>
        <v>ZPHS,Mahadevamanalam,
GD Nellore,
Chittoor,
Andhrapradesh.</v>
      </c>
    </row>
    <row r="5" spans="1:4" s="29" customFormat="1" ht="32.25" customHeight="1">
      <c r="A5" s="27">
        <v>3</v>
      </c>
      <c r="B5" s="30" t="s">
        <v>57</v>
      </c>
      <c r="C5" s="27" t="s">
        <v>17</v>
      </c>
      <c r="D5" s="33" t="str">
        <f>DATA!N5</f>
        <v>14800-32600</v>
      </c>
    </row>
    <row r="6" spans="1:13" s="29" customFormat="1" ht="57.75" customHeight="1">
      <c r="A6" s="27">
        <v>4</v>
      </c>
      <c r="B6" s="28" t="s">
        <v>58</v>
      </c>
      <c r="C6" s="27" t="s">
        <v>17</v>
      </c>
      <c r="D6" s="32" t="str">
        <f>D4</f>
        <v>ZPHS,Mahadevamanalam,
GD Nellore,
Chittoor,
Andhrapradesh.</v>
      </c>
      <c r="G6" s="186"/>
      <c r="H6" s="186"/>
      <c r="I6" s="186"/>
      <c r="J6" s="186"/>
      <c r="K6" s="186"/>
      <c r="L6" s="186"/>
      <c r="M6" s="186"/>
    </row>
    <row r="7" spans="1:13" s="29" customFormat="1" ht="72" customHeight="1">
      <c r="A7" s="27">
        <v>5</v>
      </c>
      <c r="B7" s="28" t="s">
        <v>59</v>
      </c>
      <c r="C7" s="27" t="s">
        <v>17</v>
      </c>
      <c r="D7" s="32" t="str">
        <f>DATA!I6&amp;", "&amp;CHAR(10)&amp;DATA!N6&amp;", "&amp;CHAR(10)&amp;DATA!D7&amp;" Mandal, "&amp;CHAR(10)&amp;DATA!K7&amp;" District. "&amp;CHAR(10)&amp;"Pin Code: "&amp;DATA!Q7</f>
        <v>25A/24-1, 
Thalambedu, 
Chittoor Mandal, 
Chittoor District. 
Pin Code: 517419</v>
      </c>
      <c r="G7" s="186"/>
      <c r="H7" s="186"/>
      <c r="I7" s="186"/>
      <c r="J7" s="186"/>
      <c r="K7" s="186"/>
      <c r="L7" s="186"/>
      <c r="M7" s="186"/>
    </row>
    <row r="8" spans="1:13" s="29" customFormat="1" ht="47.25" customHeight="1">
      <c r="A8" s="27">
        <v>6</v>
      </c>
      <c r="B8" s="28" t="s">
        <v>60</v>
      </c>
      <c r="C8" s="27" t="s">
        <v>17</v>
      </c>
      <c r="D8" s="32" t="str">
        <f>DATA!F10&amp;","&amp;CHAR(10)&amp;DATA!P10&amp;","&amp;CHAR(10)&amp;"Age: "&amp;DATA!E11&amp;"."</f>
        <v>Sri.D.Subramanyam,
Father,
Age: 65 Years.</v>
      </c>
      <c r="G8" s="186"/>
      <c r="H8" s="186"/>
      <c r="I8" s="186"/>
      <c r="J8" s="186"/>
      <c r="K8" s="186"/>
      <c r="L8" s="186"/>
      <c r="M8" s="186"/>
    </row>
    <row r="9" spans="1:4" s="29" customFormat="1" ht="34.5" customHeight="1">
      <c r="A9" s="27">
        <v>7</v>
      </c>
      <c r="B9" s="28" t="s">
        <v>61</v>
      </c>
      <c r="C9" s="27" t="s">
        <v>17</v>
      </c>
      <c r="D9" s="32" t="str">
        <f>DATA!F12&amp;"."&amp;CHAR(10)&amp;"From : "&amp;DATA!B51&amp;" - "&amp;DATA!C50&amp;" - "&amp;DATA!D51&amp;" To : "&amp;DATA!E51&amp;" - "&amp;DATA!F50&amp;" - "&amp;DATA!G51&amp;"."</f>
        <v>CMC,Vellore.
From : 24 - 12 - 2013 To : 15 - 12 - 2014.</v>
      </c>
    </row>
    <row r="10" spans="1:4" s="29" customFormat="1" ht="24.75" customHeight="1">
      <c r="A10" s="27">
        <v>8</v>
      </c>
      <c r="B10" s="28" t="s">
        <v>62</v>
      </c>
      <c r="C10" s="27" t="s">
        <v>17</v>
      </c>
      <c r="D10" s="33" t="str">
        <f>DATA!L11</f>
        <v>Carcinoma Rectom</v>
      </c>
    </row>
    <row r="11" spans="1:4" s="29" customFormat="1" ht="58.5" customHeight="1">
      <c r="A11" s="27">
        <v>9</v>
      </c>
      <c r="B11" s="30" t="s">
        <v>63</v>
      </c>
      <c r="C11" s="27" t="s">
        <v>17</v>
      </c>
      <c r="D11" s="32" t="s">
        <v>259</v>
      </c>
    </row>
    <row r="12" spans="1:4" s="29" customFormat="1" ht="60.75" customHeight="1">
      <c r="A12" s="27">
        <v>10</v>
      </c>
      <c r="B12" s="28" t="s">
        <v>64</v>
      </c>
      <c r="C12" s="27" t="s">
        <v>17</v>
      </c>
      <c r="D12" s="32" t="str">
        <f>CONCATENATE("Rs:",DATA!P12,"/-",CHAR(10),"(",number_to_word!C4,")")</f>
        <v>Rs:2430.25/-
(Two Thousand Four Hundred  and Thirty  Rupees Twenty five Paise only)</v>
      </c>
    </row>
    <row r="13" spans="1:4" s="29" customFormat="1" ht="132.75" customHeight="1">
      <c r="A13" s="27">
        <v>11</v>
      </c>
      <c r="B13" s="28" t="s">
        <v>65</v>
      </c>
      <c r="C13" s="27" t="s">
        <v>17</v>
      </c>
      <c r="D13" s="32" t="s">
        <v>71</v>
      </c>
    </row>
    <row r="14" spans="1:4" ht="49.5" customHeight="1">
      <c r="A14" s="261" t="s">
        <v>69</v>
      </c>
      <c r="B14" s="261"/>
      <c r="C14" s="261"/>
      <c r="D14" s="261"/>
    </row>
    <row r="15" spans="2:4" ht="42" customHeight="1">
      <c r="B15" s="31" t="s">
        <v>68</v>
      </c>
      <c r="D15" s="24" t="s">
        <v>70</v>
      </c>
    </row>
  </sheetData>
  <sheetProtection password="C8D5" sheet="1" selectLockedCells="1"/>
  <mergeCells count="3">
    <mergeCell ref="A1:D1"/>
    <mergeCell ref="A2:D2"/>
    <mergeCell ref="A14:D14"/>
  </mergeCells>
  <printOptions/>
  <pageMargins left="0.7" right="0.7" top="0.75" bottom="0.75" header="0.3" footer="0.3"/>
  <pageSetup horizontalDpi="600" verticalDpi="600" orientation="portrait" paperSize="9" r:id="rId2"/>
  <headerFooter>
    <oddHeader>&amp;R&amp;9www.apteacher.net
</oddHeader>
  </headerFooter>
  <drawing r:id="rId1"/>
</worksheet>
</file>

<file path=xl/worksheets/sheet5.xml><?xml version="1.0" encoding="utf-8"?>
<worksheet xmlns="http://schemas.openxmlformats.org/spreadsheetml/2006/main" xmlns:r="http://schemas.openxmlformats.org/officeDocument/2006/relationships">
  <dimension ref="A1:D24"/>
  <sheetViews>
    <sheetView showGridLines="0" showRowColHeaders="0" workbookViewId="0" topLeftCell="A1">
      <selection activeCell="D17" sqref="D17"/>
    </sheetView>
  </sheetViews>
  <sheetFormatPr defaultColWidth="9.140625" defaultRowHeight="15"/>
  <cols>
    <col min="1" max="1" width="2.421875" style="44" customWidth="1"/>
    <col min="2" max="2" width="54.421875" style="24" customWidth="1"/>
    <col min="3" max="3" width="0.85546875" style="24" customWidth="1"/>
    <col min="4" max="4" width="33.57421875" style="24" customWidth="1"/>
    <col min="5" max="16384" width="9.140625" style="24" customWidth="1"/>
  </cols>
  <sheetData>
    <row r="1" spans="1:4" ht="34.5" customHeight="1">
      <c r="A1" s="262" t="s">
        <v>265</v>
      </c>
      <c r="B1" s="263"/>
      <c r="C1" s="263"/>
      <c r="D1" s="263"/>
    </row>
    <row r="2" spans="1:4" ht="77.25" customHeight="1">
      <c r="A2" s="34">
        <v>1</v>
      </c>
      <c r="B2" s="35" t="s">
        <v>72</v>
      </c>
      <c r="C2" s="36"/>
      <c r="D2" s="45" t="str">
        <f>DATA!F3&amp;","&amp;CHAR(10)&amp;DATA!N3&amp;CHAR(10)&amp;DATA!O4&amp;CHAR(10)&amp;DATA!D5&amp;CHAR(10)&amp;"Emp Code: "&amp;DATA!E8</f>
        <v>Sri.S.SESHADRI KUMAR,
SA Maths
GD Nellore
Chittoor
Emp Code: 111-20124521-112</v>
      </c>
    </row>
    <row r="3" spans="1:4" ht="66.75" customHeight="1">
      <c r="A3" s="37">
        <v>2</v>
      </c>
      <c r="B3" s="28" t="s">
        <v>264</v>
      </c>
      <c r="C3" s="38"/>
      <c r="D3" s="46" t="s">
        <v>293</v>
      </c>
    </row>
    <row r="4" spans="1:4" ht="92.25" customHeight="1">
      <c r="A4" s="37">
        <v>3</v>
      </c>
      <c r="B4" s="28" t="s">
        <v>73</v>
      </c>
      <c r="C4" s="38"/>
      <c r="D4" s="47" t="str">
        <f>DATA!N3&amp;","&amp;DATA!I6&amp;", "&amp;CHAR(10)&amp;DATA!N6&amp;", "&amp;CHAR(10)&amp;DATA!D7&amp;" Mandal, "&amp;CHAR(10)&amp;DATA!K7&amp;" District. "&amp;CHAR(10)&amp;"Pin Code: "&amp;DATA!Q7&amp;CHAR(10)&amp;"Ph No: "&amp;DATA!L8</f>
        <v>SA Maths,25A/24-1, 
Thalambedu, 
Chittoor Mandal, 
Chittoor District. 
Pin Code: 517419
Ph No: 9492070567</v>
      </c>
    </row>
    <row r="5" spans="1:4" ht="23.25" customHeight="1">
      <c r="A5" s="37">
        <v>4</v>
      </c>
      <c r="B5" s="28" t="s">
        <v>74</v>
      </c>
      <c r="C5" s="38"/>
      <c r="D5" s="48" t="str">
        <f>"From : "&amp;DATA!B51&amp;" - "&amp;DATA!C50&amp;" - "&amp;DATA!D51&amp;" To : "&amp;DATA!E51&amp;" - "&amp;DATA!F50&amp;" - "&amp;DATA!G51&amp;"."</f>
        <v>From : 24 - 12 - 2013 To : 15 - 12 - 2014.</v>
      </c>
    </row>
    <row r="6" spans="1:4" ht="29.25" customHeight="1">
      <c r="A6" s="264">
        <v>5</v>
      </c>
      <c r="B6" s="28" t="s">
        <v>75</v>
      </c>
      <c r="C6" s="38"/>
      <c r="D6" s="49" t="str">
        <f>DATA!F12&amp;"."</f>
        <v>CMC,Vellore.</v>
      </c>
    </row>
    <row r="7" spans="1:4" ht="15">
      <c r="A7" s="264"/>
      <c r="B7" s="28" t="s">
        <v>76</v>
      </c>
      <c r="C7" s="38"/>
      <c r="D7" s="48" t="s">
        <v>267</v>
      </c>
    </row>
    <row r="8" spans="1:4" ht="30">
      <c r="A8" s="37"/>
      <c r="B8" s="28" t="s">
        <v>77</v>
      </c>
      <c r="C8" s="38"/>
      <c r="D8" s="48" t="s">
        <v>290</v>
      </c>
    </row>
    <row r="9" spans="1:4" ht="30">
      <c r="A9" s="37">
        <v>6</v>
      </c>
      <c r="B9" s="28" t="s">
        <v>78</v>
      </c>
      <c r="C9" s="38"/>
      <c r="D9" s="48" t="s">
        <v>290</v>
      </c>
    </row>
    <row r="10" spans="1:4" ht="15">
      <c r="A10" s="37">
        <v>7</v>
      </c>
      <c r="B10" s="28" t="s">
        <v>79</v>
      </c>
      <c r="C10" s="38"/>
      <c r="D10" s="50"/>
    </row>
    <row r="11" spans="1:4" ht="15">
      <c r="A11" s="37"/>
      <c r="B11" s="28" t="s">
        <v>80</v>
      </c>
      <c r="C11" s="38"/>
      <c r="D11" s="48" t="str">
        <f>DATA!W51</f>
        <v>Yes</v>
      </c>
    </row>
    <row r="12" spans="1:4" ht="15">
      <c r="A12" s="37"/>
      <c r="B12" s="28" t="s">
        <v>81</v>
      </c>
      <c r="C12" s="38"/>
      <c r="D12" s="48" t="str">
        <f>DATA!Q51</f>
        <v>Yes</v>
      </c>
    </row>
    <row r="13" spans="1:4" ht="15">
      <c r="A13" s="37"/>
      <c r="B13" s="28" t="s">
        <v>82</v>
      </c>
      <c r="C13" s="38"/>
      <c r="D13" s="48" t="str">
        <f>DATA!T51</f>
        <v>Yes</v>
      </c>
    </row>
    <row r="14" spans="1:4" ht="15">
      <c r="A14" s="37"/>
      <c r="B14" s="28" t="s">
        <v>83</v>
      </c>
      <c r="C14" s="38"/>
      <c r="D14" s="48" t="str">
        <f>DATA!S51</f>
        <v>Yes</v>
      </c>
    </row>
    <row r="15" spans="1:4" ht="30">
      <c r="A15" s="37"/>
      <c r="B15" s="28" t="s">
        <v>84</v>
      </c>
      <c r="C15" s="38"/>
      <c r="D15" s="48" t="str">
        <f>DATA!N51</f>
        <v>Yes</v>
      </c>
    </row>
    <row r="16" spans="1:4" ht="45">
      <c r="A16" s="37"/>
      <c r="B16" s="28" t="s">
        <v>85</v>
      </c>
      <c r="C16" s="38"/>
      <c r="D16" s="46" t="str">
        <f>DATA!R51</f>
        <v>Yes</v>
      </c>
    </row>
    <row r="17" spans="1:4" ht="25.5">
      <c r="A17" s="37"/>
      <c r="B17" s="39" t="s">
        <v>86</v>
      </c>
      <c r="C17" s="38"/>
      <c r="D17" s="48" t="s">
        <v>266</v>
      </c>
    </row>
    <row r="18" spans="1:4" ht="48">
      <c r="A18" s="37"/>
      <c r="B18" s="40" t="s">
        <v>87</v>
      </c>
      <c r="C18" s="38"/>
      <c r="D18" s="50" t="s">
        <v>290</v>
      </c>
    </row>
    <row r="19" spans="1:4" ht="32.25" customHeight="1">
      <c r="A19" s="37">
        <v>8</v>
      </c>
      <c r="B19" s="40" t="s">
        <v>88</v>
      </c>
      <c r="C19" s="38"/>
      <c r="D19" s="50" t="s">
        <v>290</v>
      </c>
    </row>
    <row r="20" spans="1:4" ht="22.5" customHeight="1">
      <c r="A20" s="37">
        <v>9</v>
      </c>
      <c r="B20" s="30" t="s">
        <v>89</v>
      </c>
      <c r="C20" s="38"/>
      <c r="D20" s="50" t="s">
        <v>290</v>
      </c>
    </row>
    <row r="21" spans="1:4" ht="30">
      <c r="A21" s="41">
        <v>10</v>
      </c>
      <c r="B21" s="42" t="s">
        <v>268</v>
      </c>
      <c r="C21" s="43"/>
      <c r="D21" s="51" t="s">
        <v>266</v>
      </c>
    </row>
    <row r="24" spans="2:4" ht="15">
      <c r="B24" s="24" t="s">
        <v>390</v>
      </c>
      <c r="D24" s="24" t="s">
        <v>389</v>
      </c>
    </row>
  </sheetData>
  <sheetProtection password="C8D5" sheet="1" selectLockedCells="1"/>
  <mergeCells count="2">
    <mergeCell ref="A1:D1"/>
    <mergeCell ref="A6:A7"/>
  </mergeCells>
  <printOptions horizontalCentered="1"/>
  <pageMargins left="0.25" right="0.25" top="0.75" bottom="0.75" header="0.3" footer="0.3"/>
  <pageSetup horizontalDpi="600" verticalDpi="600" orientation="portrait" paperSize="9" r:id="rId2"/>
  <headerFooter>
    <oddHeader>&amp;R&amp;"-,Bold"&amp;9www.apteacher.net
</oddHeader>
  </headerFooter>
  <drawing r:id="rId1"/>
</worksheet>
</file>

<file path=xl/worksheets/sheet6.xml><?xml version="1.0" encoding="utf-8"?>
<worksheet xmlns="http://schemas.openxmlformats.org/spreadsheetml/2006/main" xmlns:r="http://schemas.openxmlformats.org/officeDocument/2006/relationships">
  <dimension ref="A1:I9"/>
  <sheetViews>
    <sheetView showGridLines="0" showRowColHeaders="0" workbookViewId="0" topLeftCell="A1">
      <selection activeCell="F8" sqref="F8"/>
    </sheetView>
  </sheetViews>
  <sheetFormatPr defaultColWidth="9.140625" defaultRowHeight="15"/>
  <cols>
    <col min="9" max="9" width="9.421875" style="0" customWidth="1"/>
  </cols>
  <sheetData>
    <row r="1" spans="1:9" ht="41.25" customHeight="1">
      <c r="A1" s="265" t="s">
        <v>276</v>
      </c>
      <c r="B1" s="266"/>
      <c r="C1" s="266"/>
      <c r="D1" s="266"/>
      <c r="E1" s="266"/>
      <c r="F1" s="266"/>
      <c r="G1" s="266"/>
      <c r="H1" s="266"/>
      <c r="I1" s="266"/>
    </row>
    <row r="2" spans="1:9" ht="90" customHeight="1">
      <c r="A2" s="267" t="str">
        <f>"                           I, "&amp;DATA!F3&amp;", "&amp;DATA!N3&amp;", "&amp;DATA!E4&amp;", "&amp;DATA!O4&amp;" Mandal of  "&amp;DATA!D5&amp;" District do hereby declare that "&amp;DATA!F10&amp;" age "&amp;DATA!E11&amp;", is my "&amp;DATA!P10&amp;", "&amp;"is not an employee / Pensioner and fully dependent on me and he/she has no other source of income and completely dependent on me."</f>
        <v>                           I, Sri.S.SESHADRI KUMAR, SA Maths, ZPHS,Mahadevamanalam, GD Nellore Mandal of  Chittoor District do hereby declare that Sri.D.Subramanyam age 65 Years, is my Father, is not an employee / Pensioner and fully dependent on me and he/she has no other source of income and completely dependent on me.</v>
      </c>
      <c r="B2" s="267"/>
      <c r="C2" s="267"/>
      <c r="D2" s="267"/>
      <c r="E2" s="267"/>
      <c r="F2" s="267"/>
      <c r="G2" s="267"/>
      <c r="H2" s="267"/>
      <c r="I2" s="267"/>
    </row>
    <row r="5" spans="1:9" ht="51" customHeight="1">
      <c r="A5" s="266" t="s">
        <v>274</v>
      </c>
      <c r="B5" s="266"/>
      <c r="C5" s="266"/>
      <c r="G5" s="266" t="s">
        <v>68</v>
      </c>
      <c r="H5" s="266"/>
      <c r="I5" s="266"/>
    </row>
    <row r="9" spans="3:6" ht="105" customHeight="1">
      <c r="C9" s="265" t="s">
        <v>275</v>
      </c>
      <c r="D9" s="265"/>
      <c r="E9" s="265"/>
      <c r="F9" s="265"/>
    </row>
  </sheetData>
  <sheetProtection password="C8D5" sheet="1" selectLockedCells="1" selectUnlockedCells="1"/>
  <mergeCells count="5">
    <mergeCell ref="A1:I1"/>
    <mergeCell ref="A2:I2"/>
    <mergeCell ref="C9:F9"/>
    <mergeCell ref="A5:C5"/>
    <mergeCell ref="G5:I5"/>
  </mergeCells>
  <printOptions/>
  <pageMargins left="0.7" right="0.7" top="0.75" bottom="0.75" header="0.3" footer="0.3"/>
  <pageSetup horizontalDpi="600" verticalDpi="600" orientation="portrait" paperSize="9" r:id="rId2"/>
  <headerFooter>
    <oddHeader>&amp;Rwww.apteacher.net
</oddHeader>
  </headerFooter>
  <drawing r:id="rId1"/>
</worksheet>
</file>

<file path=xl/worksheets/sheet7.xml><?xml version="1.0" encoding="utf-8"?>
<worksheet xmlns="http://schemas.openxmlformats.org/spreadsheetml/2006/main" xmlns:r="http://schemas.openxmlformats.org/officeDocument/2006/relationships">
  <dimension ref="A1:I8"/>
  <sheetViews>
    <sheetView showGridLines="0" showRowColHeaders="0" workbookViewId="0" topLeftCell="A1">
      <selection activeCell="A3" sqref="A3:I3"/>
    </sheetView>
  </sheetViews>
  <sheetFormatPr defaultColWidth="9.140625" defaultRowHeight="15"/>
  <cols>
    <col min="9" max="9" width="12.57421875" style="0" customWidth="1"/>
  </cols>
  <sheetData>
    <row r="1" spans="1:9" ht="31.5" customHeight="1">
      <c r="A1" s="268" t="s">
        <v>270</v>
      </c>
      <c r="B1" s="268"/>
      <c r="C1" s="268"/>
      <c r="D1" s="268"/>
      <c r="E1" s="268"/>
      <c r="F1" s="268"/>
      <c r="G1" s="268"/>
      <c r="H1" s="268"/>
      <c r="I1" s="268"/>
    </row>
    <row r="2" spans="1:9" ht="15">
      <c r="A2" s="269" t="s">
        <v>269</v>
      </c>
      <c r="B2" s="269"/>
      <c r="C2" s="269"/>
      <c r="D2" s="269"/>
      <c r="E2" s="269"/>
      <c r="F2" s="269"/>
      <c r="G2" s="269"/>
      <c r="H2" s="269"/>
      <c r="I2" s="269"/>
    </row>
    <row r="3" spans="1:9" ht="207.75" customHeight="1">
      <c r="A3" s="270" t="str">
        <f>CONCATENATE("                                                  ","This is to certify that the amount of Rs: ",DATA!P12,"/- (",number_to_word!C4,") is being claimed now in this bill by ",DATA!F3,",   ",DATA!N3,",  ",DATA!E4,",  ",DATA!O4,"  Mandal",DATA!D5,"  District has not been claimed and paid previously towards the Medical Reimbursement in respect of  ",DATA!F10,", ",DATA!P10," for the treatment of ",DATA!L11," during the period ",'CHEK LIST'!D5," in the Recognised Hospital by the Andhra Pradesh State Government i.e. at ",DATA!F12," as per the records available regarding the Medical Reimbursement defined under the Government Medical Attendance Rules, 1972")</f>
        <v>                                                  This is to certify that the amount of Rs: 2430.25/- (Two Thousand Four Hundred  and Thirty  Rupees Twenty five Paise only) is being claimed now in this bill by Sri.S.SESHADRI KUMAR,   SA Maths,  ZPHS,Mahadevamanalam,  GD Nellore  MandalChittoor  District has not been claimed and paid previously towards the Medical Reimbursement in respect of  Sri.D.Subramanyam, Father for the treatment of Carcinoma Rectom during the period From : 24 - 12 - 2013 To : 15 - 12 - 2014. in the Recognised Hospital by the Andhra Pradesh State Government i.e. at CMC,Vellore as per the records available regarding the Medical Reimbursement defined under the Government Medical Attendance Rules, 1972</v>
      </c>
      <c r="B3" s="270"/>
      <c r="C3" s="270"/>
      <c r="D3" s="270"/>
      <c r="E3" s="270"/>
      <c r="F3" s="270"/>
      <c r="G3" s="270"/>
      <c r="H3" s="270"/>
      <c r="I3" s="270"/>
    </row>
    <row r="7" spans="1:9" ht="15">
      <c r="A7" s="266" t="s">
        <v>271</v>
      </c>
      <c r="B7" s="266"/>
      <c r="C7" s="266"/>
      <c r="G7" s="266" t="s">
        <v>271</v>
      </c>
      <c r="H7" s="266"/>
      <c r="I7" s="266"/>
    </row>
    <row r="8" spans="1:9" ht="15">
      <c r="A8" s="266" t="s">
        <v>273</v>
      </c>
      <c r="B8" s="266"/>
      <c r="C8" s="266"/>
      <c r="G8" s="266" t="s">
        <v>272</v>
      </c>
      <c r="H8" s="266"/>
      <c r="I8" s="266"/>
    </row>
  </sheetData>
  <sheetProtection password="C8D5" sheet="1" selectLockedCells="1" selectUnlockedCells="1"/>
  <mergeCells count="7">
    <mergeCell ref="A1:I1"/>
    <mergeCell ref="A2:I2"/>
    <mergeCell ref="A3:I3"/>
    <mergeCell ref="G7:I7"/>
    <mergeCell ref="G8:I8"/>
    <mergeCell ref="A7:C7"/>
    <mergeCell ref="A8:C8"/>
  </mergeCells>
  <printOptions/>
  <pageMargins left="0.7" right="0.7" top="0.75" bottom="0.75" header="0.3" footer="0.3"/>
  <pageSetup horizontalDpi="600" verticalDpi="600" orientation="portrait" paperSize="9" r:id="rId2"/>
  <headerFooter>
    <oddHeader>&amp;Rwww.apteacher.net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94"/>
  <sheetViews>
    <sheetView showGridLines="0" showRowColHeaders="0" zoomScaleSheetLayoutView="100" workbookViewId="0" topLeftCell="A1">
      <selection activeCell="A1" sqref="A1"/>
    </sheetView>
  </sheetViews>
  <sheetFormatPr defaultColWidth="9.140625" defaultRowHeight="15"/>
  <cols>
    <col min="1" max="1" width="1.8515625" style="0" customWidth="1"/>
    <col min="2" max="5" width="4.421875" style="0" customWidth="1"/>
    <col min="6" max="8" width="3.7109375" style="0" customWidth="1"/>
    <col min="9" max="15" width="4.421875" style="0" customWidth="1"/>
    <col min="16" max="19" width="3.8515625" style="0" customWidth="1"/>
    <col min="20" max="21" width="3.7109375" style="0" customWidth="1"/>
    <col min="22" max="22" width="1.8515625" style="0" customWidth="1"/>
    <col min="23" max="23" width="1.1484375" style="0" customWidth="1"/>
    <col min="24" max="28" width="4.421875" style="0" customWidth="1"/>
  </cols>
  <sheetData>
    <row r="1" spans="1:23" ht="16.5" customHeight="1">
      <c r="A1" s="161"/>
      <c r="B1" s="273" t="s">
        <v>20</v>
      </c>
      <c r="C1" s="273"/>
      <c r="D1" s="273"/>
      <c r="E1" s="273"/>
      <c r="F1" s="273"/>
      <c r="G1" s="273"/>
      <c r="H1" s="273"/>
      <c r="I1" s="273"/>
      <c r="J1" s="273"/>
      <c r="K1" s="273"/>
      <c r="L1" s="273"/>
      <c r="M1" s="273"/>
      <c r="N1" s="273"/>
      <c r="O1" s="273"/>
      <c r="P1" s="273"/>
      <c r="Q1" s="273"/>
      <c r="R1" s="273"/>
      <c r="S1" s="273"/>
      <c r="T1" s="273"/>
      <c r="U1" s="273"/>
      <c r="V1" s="273"/>
      <c r="W1" s="22"/>
    </row>
    <row r="2" spans="1:23" ht="17.25" customHeight="1">
      <c r="A2" s="162"/>
      <c r="B2" s="274" t="s">
        <v>19</v>
      </c>
      <c r="C2" s="274"/>
      <c r="D2" s="274"/>
      <c r="E2" s="274"/>
      <c r="F2" s="274"/>
      <c r="G2" s="274"/>
      <c r="H2" s="274"/>
      <c r="I2" s="274"/>
      <c r="J2" s="274"/>
      <c r="K2" s="274"/>
      <c r="L2" s="274"/>
      <c r="M2" s="274"/>
      <c r="N2" s="274"/>
      <c r="O2" s="274"/>
      <c r="P2" s="274"/>
      <c r="Q2" s="274"/>
      <c r="R2" s="274"/>
      <c r="S2" s="274"/>
      <c r="T2" s="274"/>
      <c r="U2" s="274"/>
      <c r="V2" s="274"/>
      <c r="W2" s="3"/>
    </row>
    <row r="3" spans="1:23" ht="18.75" customHeight="1">
      <c r="A3" s="162"/>
      <c r="B3" s="163"/>
      <c r="C3" s="163"/>
      <c r="D3" s="163"/>
      <c r="E3" s="164" t="s">
        <v>18</v>
      </c>
      <c r="F3" s="165"/>
      <c r="G3" s="165"/>
      <c r="H3" s="165"/>
      <c r="I3" s="163"/>
      <c r="J3" s="166"/>
      <c r="K3" s="166"/>
      <c r="L3" s="163"/>
      <c r="M3" s="166"/>
      <c r="N3" s="166"/>
      <c r="O3" s="166"/>
      <c r="P3" s="166"/>
      <c r="Q3" s="163"/>
      <c r="R3" s="163"/>
      <c r="S3" s="163"/>
      <c r="T3" s="163"/>
      <c r="U3" s="163"/>
      <c r="V3" s="163"/>
      <c r="W3" s="3"/>
    </row>
    <row r="4" spans="1:23" ht="6.75" customHeight="1">
      <c r="A4" s="162"/>
      <c r="B4" s="163"/>
      <c r="C4" s="163"/>
      <c r="D4" s="163"/>
      <c r="E4" s="163"/>
      <c r="F4" s="163"/>
      <c r="G4" s="163"/>
      <c r="H4" s="163"/>
      <c r="I4" s="163"/>
      <c r="J4" s="163"/>
      <c r="K4" s="163"/>
      <c r="L4" s="163"/>
      <c r="M4" s="163"/>
      <c r="N4" s="163"/>
      <c r="O4" s="163"/>
      <c r="P4" s="163"/>
      <c r="Q4" s="163"/>
      <c r="R4" s="163"/>
      <c r="S4" s="163"/>
      <c r="T4" s="163"/>
      <c r="U4" s="163"/>
      <c r="V4" s="163"/>
      <c r="W4" s="3"/>
    </row>
    <row r="5" spans="1:23" ht="18" customHeight="1">
      <c r="A5" s="162"/>
      <c r="B5" s="163"/>
      <c r="C5" s="163"/>
      <c r="D5" s="163"/>
      <c r="E5" s="163"/>
      <c r="F5" s="163"/>
      <c r="G5" s="163"/>
      <c r="H5" s="163"/>
      <c r="I5" s="163"/>
      <c r="J5" s="163"/>
      <c r="K5" s="161" t="s">
        <v>15</v>
      </c>
      <c r="L5" s="167"/>
      <c r="M5" s="167"/>
      <c r="N5" s="168" t="s">
        <v>41</v>
      </c>
      <c r="O5" s="169"/>
      <c r="P5" s="167"/>
      <c r="Q5" s="167"/>
      <c r="R5" s="167"/>
      <c r="S5" s="167"/>
      <c r="T5" s="167"/>
      <c r="U5" s="170"/>
      <c r="V5" s="163"/>
      <c r="W5" s="3"/>
    </row>
    <row r="6" spans="1:23" ht="15.75">
      <c r="A6" s="162"/>
      <c r="B6" s="171" t="s">
        <v>14</v>
      </c>
      <c r="C6" s="171"/>
      <c r="D6" s="171" t="s">
        <v>38</v>
      </c>
      <c r="E6" s="171"/>
      <c r="F6" s="163"/>
      <c r="G6" s="163"/>
      <c r="H6" s="163"/>
      <c r="I6" s="163"/>
      <c r="J6" s="163"/>
      <c r="K6" s="282" t="s">
        <v>16</v>
      </c>
      <c r="L6" s="283"/>
      <c r="M6" s="163"/>
      <c r="N6" s="284" t="s">
        <v>17</v>
      </c>
      <c r="O6" s="161"/>
      <c r="P6" s="167"/>
      <c r="Q6" s="167"/>
      <c r="R6" s="167"/>
      <c r="S6" s="167"/>
      <c r="T6" s="170"/>
      <c r="U6" s="172"/>
      <c r="V6" s="163"/>
      <c r="W6" s="3"/>
    </row>
    <row r="7" spans="1:23" ht="9" customHeight="1">
      <c r="A7" s="162"/>
      <c r="B7" s="171"/>
      <c r="C7" s="171"/>
      <c r="D7" s="171"/>
      <c r="E7" s="171"/>
      <c r="F7" s="163"/>
      <c r="G7" s="163"/>
      <c r="H7" s="163"/>
      <c r="I7" s="163"/>
      <c r="J7" s="163"/>
      <c r="K7" s="282"/>
      <c r="L7" s="283"/>
      <c r="M7" s="163"/>
      <c r="N7" s="284"/>
      <c r="O7" s="173"/>
      <c r="P7" s="174"/>
      <c r="Q7" s="174"/>
      <c r="R7" s="174"/>
      <c r="S7" s="174"/>
      <c r="T7" s="175"/>
      <c r="U7" s="172"/>
      <c r="V7" s="163"/>
      <c r="W7" s="3"/>
    </row>
    <row r="8" spans="1:23" ht="14.25" customHeight="1">
      <c r="A8" s="162"/>
      <c r="B8" s="171" t="s">
        <v>39</v>
      </c>
      <c r="C8" s="171"/>
      <c r="D8" s="171"/>
      <c r="E8" s="171"/>
      <c r="F8" s="163"/>
      <c r="G8" s="163"/>
      <c r="H8" s="163"/>
      <c r="I8" s="163"/>
      <c r="J8" s="163"/>
      <c r="K8" s="173"/>
      <c r="L8" s="174"/>
      <c r="M8" s="174"/>
      <c r="N8" s="174"/>
      <c r="O8" s="174"/>
      <c r="P8" s="174"/>
      <c r="Q8" s="174"/>
      <c r="R8" s="174"/>
      <c r="S8" s="174"/>
      <c r="T8" s="174"/>
      <c r="U8" s="175"/>
      <c r="V8" s="163"/>
      <c r="W8" s="3"/>
    </row>
    <row r="9" spans="1:23" ht="4.5" customHeight="1">
      <c r="A9" s="173"/>
      <c r="B9" s="176"/>
      <c r="C9" s="176"/>
      <c r="D9" s="176"/>
      <c r="E9" s="176"/>
      <c r="F9" s="174"/>
      <c r="G9" s="174"/>
      <c r="H9" s="174"/>
      <c r="I9" s="174"/>
      <c r="J9" s="174"/>
      <c r="K9" s="174"/>
      <c r="L9" s="174"/>
      <c r="M9" s="174"/>
      <c r="N9" s="174"/>
      <c r="O9" s="174"/>
      <c r="P9" s="174"/>
      <c r="Q9" s="174"/>
      <c r="R9" s="174"/>
      <c r="S9" s="174"/>
      <c r="T9" s="174"/>
      <c r="U9" s="174"/>
      <c r="V9" s="174"/>
      <c r="W9" s="5"/>
    </row>
    <row r="10" spans="1:23" ht="4.5" customHeight="1">
      <c r="A10" s="162"/>
      <c r="B10" s="171"/>
      <c r="C10" s="171"/>
      <c r="D10" s="171"/>
      <c r="E10" s="171"/>
      <c r="F10" s="174"/>
      <c r="G10" s="174"/>
      <c r="H10" s="174"/>
      <c r="I10" s="163"/>
      <c r="J10" s="163"/>
      <c r="K10" s="163"/>
      <c r="L10" s="163"/>
      <c r="M10" s="163"/>
      <c r="N10" s="163"/>
      <c r="O10" s="163"/>
      <c r="P10" s="174"/>
      <c r="Q10" s="174"/>
      <c r="R10" s="174"/>
      <c r="S10" s="174"/>
      <c r="T10" s="163"/>
      <c r="U10" s="163"/>
      <c r="V10" s="163"/>
      <c r="W10" s="3"/>
    </row>
    <row r="11" spans="1:23" ht="18" customHeight="1">
      <c r="A11" s="162"/>
      <c r="B11" s="171" t="s">
        <v>0</v>
      </c>
      <c r="C11" s="171"/>
      <c r="D11" s="171"/>
      <c r="E11" s="171"/>
      <c r="F11" s="177"/>
      <c r="G11" s="177"/>
      <c r="H11" s="177"/>
      <c r="I11" s="163"/>
      <c r="J11" s="163"/>
      <c r="K11" s="163"/>
      <c r="L11" s="171" t="s">
        <v>7</v>
      </c>
      <c r="M11" s="171"/>
      <c r="N11" s="163"/>
      <c r="O11" s="163"/>
      <c r="P11" s="177"/>
      <c r="Q11" s="177"/>
      <c r="R11" s="177"/>
      <c r="S11" s="177"/>
      <c r="T11" s="163"/>
      <c r="U11" s="163"/>
      <c r="V11" s="163"/>
      <c r="W11" s="3"/>
    </row>
    <row r="12" spans="1:23" ht="18" customHeight="1">
      <c r="A12" s="162"/>
      <c r="B12" s="171"/>
      <c r="C12" s="171"/>
      <c r="D12" s="171"/>
      <c r="E12" s="171"/>
      <c r="F12" s="163"/>
      <c r="G12" s="163"/>
      <c r="H12" s="163"/>
      <c r="I12" s="163"/>
      <c r="J12" s="163"/>
      <c r="K12" s="163"/>
      <c r="L12" s="171"/>
      <c r="M12" s="171"/>
      <c r="N12" s="163"/>
      <c r="O12" s="163"/>
      <c r="P12" s="163"/>
      <c r="Q12" s="163"/>
      <c r="R12" s="163"/>
      <c r="S12" s="163"/>
      <c r="T12" s="163"/>
      <c r="U12" s="163"/>
      <c r="V12" s="163"/>
      <c r="W12" s="3"/>
    </row>
    <row r="13" spans="1:23" ht="18" customHeight="1">
      <c r="A13" s="162"/>
      <c r="B13" s="171" t="s">
        <v>1</v>
      </c>
      <c r="C13" s="171"/>
      <c r="D13" s="171"/>
      <c r="E13" s="171"/>
      <c r="F13" s="178"/>
      <c r="G13" s="179"/>
      <c r="H13" s="179"/>
      <c r="I13" s="179"/>
      <c r="J13" s="180"/>
      <c r="K13" s="163"/>
      <c r="L13" s="171" t="s">
        <v>8</v>
      </c>
      <c r="M13" s="171"/>
      <c r="N13" s="163"/>
      <c r="O13" s="163"/>
      <c r="P13" s="166"/>
      <c r="Q13" s="166"/>
      <c r="R13" s="163"/>
      <c r="S13" s="163"/>
      <c r="T13" s="163"/>
      <c r="U13" s="163"/>
      <c r="V13" s="163"/>
      <c r="W13" s="3"/>
    </row>
    <row r="14" spans="1:23" ht="18" customHeight="1">
      <c r="A14" s="162"/>
      <c r="B14" s="171"/>
      <c r="C14" s="171"/>
      <c r="D14" s="171"/>
      <c r="E14" s="171"/>
      <c r="F14" s="163"/>
      <c r="G14" s="163"/>
      <c r="H14" s="163"/>
      <c r="I14" s="163"/>
      <c r="J14" s="163"/>
      <c r="K14" s="163"/>
      <c r="L14" s="171"/>
      <c r="M14" s="171"/>
      <c r="N14" s="163"/>
      <c r="O14" s="163"/>
      <c r="P14" s="163"/>
      <c r="Q14" s="163"/>
      <c r="R14" s="163"/>
      <c r="S14" s="163"/>
      <c r="T14" s="163"/>
      <c r="U14" s="163"/>
      <c r="V14" s="163"/>
      <c r="W14" s="3"/>
    </row>
    <row r="15" spans="1:23" ht="18" customHeight="1">
      <c r="A15" s="162"/>
      <c r="B15" s="171" t="s">
        <v>2</v>
      </c>
      <c r="C15" s="171"/>
      <c r="D15" s="171"/>
      <c r="E15" s="171"/>
      <c r="F15" s="174"/>
      <c r="G15" s="174"/>
      <c r="H15" s="174"/>
      <c r="I15" s="174"/>
      <c r="J15" s="174"/>
      <c r="K15" s="163"/>
      <c r="L15" s="171" t="s">
        <v>9</v>
      </c>
      <c r="M15" s="171"/>
      <c r="N15" s="163"/>
      <c r="O15" s="163"/>
      <c r="P15" s="166"/>
      <c r="Q15" s="166"/>
      <c r="R15" s="166"/>
      <c r="S15" s="163"/>
      <c r="T15" s="163"/>
      <c r="U15" s="163"/>
      <c r="V15" s="163"/>
      <c r="W15" s="3"/>
    </row>
    <row r="16" spans="1:23" ht="18" customHeight="1">
      <c r="A16" s="162"/>
      <c r="B16" s="171"/>
      <c r="C16" s="171"/>
      <c r="D16" s="171"/>
      <c r="E16" s="171"/>
      <c r="F16" s="163"/>
      <c r="G16" s="163"/>
      <c r="H16" s="163"/>
      <c r="I16" s="163"/>
      <c r="J16" s="163"/>
      <c r="K16" s="163"/>
      <c r="L16" s="171"/>
      <c r="M16" s="171"/>
      <c r="N16" s="163"/>
      <c r="O16" s="163"/>
      <c r="P16" s="163"/>
      <c r="Q16" s="163"/>
      <c r="R16" s="163"/>
      <c r="S16" s="163"/>
      <c r="T16" s="163"/>
      <c r="U16" s="163"/>
      <c r="V16" s="163"/>
      <c r="W16" s="3"/>
    </row>
    <row r="17" spans="1:23" ht="18" customHeight="1">
      <c r="A17" s="162"/>
      <c r="B17" s="171" t="s">
        <v>3</v>
      </c>
      <c r="C17" s="171"/>
      <c r="D17" s="171"/>
      <c r="E17" s="171"/>
      <c r="F17" s="174"/>
      <c r="G17" s="174"/>
      <c r="H17" s="174"/>
      <c r="I17" s="174"/>
      <c r="J17" s="174"/>
      <c r="K17" s="163"/>
      <c r="L17" s="171" t="s">
        <v>10</v>
      </c>
      <c r="M17" s="171"/>
      <c r="N17" s="163"/>
      <c r="O17" s="163"/>
      <c r="P17" s="166"/>
      <c r="Q17" s="166"/>
      <c r="R17" s="163"/>
      <c r="S17" s="163"/>
      <c r="T17" s="163"/>
      <c r="U17" s="163"/>
      <c r="V17" s="163"/>
      <c r="W17" s="3"/>
    </row>
    <row r="18" spans="1:23" ht="18" customHeight="1">
      <c r="A18" s="162"/>
      <c r="B18" s="171"/>
      <c r="C18" s="171"/>
      <c r="D18" s="171"/>
      <c r="E18" s="171"/>
      <c r="F18" s="163"/>
      <c r="G18" s="163"/>
      <c r="H18" s="163"/>
      <c r="I18" s="163"/>
      <c r="J18" s="163"/>
      <c r="K18" s="163"/>
      <c r="L18" s="171"/>
      <c r="M18" s="171"/>
      <c r="N18" s="163"/>
      <c r="O18" s="163"/>
      <c r="P18" s="163"/>
      <c r="Q18" s="163"/>
      <c r="R18" s="163"/>
      <c r="S18" s="163"/>
      <c r="T18" s="163"/>
      <c r="U18" s="163"/>
      <c r="V18" s="163"/>
      <c r="W18" s="3"/>
    </row>
    <row r="19" spans="1:23" ht="18" customHeight="1">
      <c r="A19" s="162"/>
      <c r="B19" s="171" t="s">
        <v>4</v>
      </c>
      <c r="C19" s="171"/>
      <c r="D19" s="171"/>
      <c r="E19" s="171"/>
      <c r="F19" s="178"/>
      <c r="G19" s="179"/>
      <c r="H19" s="180"/>
      <c r="I19" s="163"/>
      <c r="J19" s="163"/>
      <c r="K19" s="163"/>
      <c r="L19" s="171" t="s">
        <v>11</v>
      </c>
      <c r="M19" s="171"/>
      <c r="N19" s="163"/>
      <c r="O19" s="163"/>
      <c r="P19" s="166"/>
      <c r="Q19" s="166"/>
      <c r="R19" s="163"/>
      <c r="S19" s="163"/>
      <c r="T19" s="163"/>
      <c r="U19" s="163"/>
      <c r="V19" s="163"/>
      <c r="W19" s="3"/>
    </row>
    <row r="20" spans="1:23" ht="18" customHeight="1">
      <c r="A20" s="162"/>
      <c r="B20" s="171"/>
      <c r="C20" s="171"/>
      <c r="D20" s="171"/>
      <c r="E20" s="171"/>
      <c r="F20" s="163"/>
      <c r="G20" s="163"/>
      <c r="H20" s="163"/>
      <c r="I20" s="163"/>
      <c r="J20" s="163"/>
      <c r="K20" s="163"/>
      <c r="L20" s="171"/>
      <c r="M20" s="171"/>
      <c r="N20" s="163"/>
      <c r="O20" s="163"/>
      <c r="P20" s="163"/>
      <c r="Q20" s="163"/>
      <c r="R20" s="163"/>
      <c r="S20" s="163"/>
      <c r="T20" s="163"/>
      <c r="U20" s="163"/>
      <c r="V20" s="163"/>
      <c r="W20" s="3"/>
    </row>
    <row r="21" spans="1:23" ht="18" customHeight="1">
      <c r="A21" s="162"/>
      <c r="B21" s="171" t="s">
        <v>5</v>
      </c>
      <c r="C21" s="171"/>
      <c r="D21" s="171"/>
      <c r="E21" s="171"/>
      <c r="F21" s="174"/>
      <c r="G21" s="174"/>
      <c r="H21" s="174"/>
      <c r="I21" s="174"/>
      <c r="J21" s="174"/>
      <c r="K21" s="163"/>
      <c r="L21" s="171" t="s">
        <v>12</v>
      </c>
      <c r="M21" s="171"/>
      <c r="N21" s="163"/>
      <c r="O21" s="163"/>
      <c r="P21" s="166"/>
      <c r="Q21" s="166"/>
      <c r="R21" s="166"/>
      <c r="S21" s="163"/>
      <c r="T21" s="163"/>
      <c r="U21" s="163"/>
      <c r="V21" s="163"/>
      <c r="W21" s="3"/>
    </row>
    <row r="22" spans="1:23" ht="18" customHeight="1">
      <c r="A22" s="162"/>
      <c r="B22" s="163"/>
      <c r="C22" s="163"/>
      <c r="D22" s="163"/>
      <c r="E22" s="163"/>
      <c r="F22" s="163"/>
      <c r="G22" s="163"/>
      <c r="H22" s="163"/>
      <c r="I22" s="163"/>
      <c r="J22" s="163"/>
      <c r="K22" s="163"/>
      <c r="L22" s="171"/>
      <c r="M22" s="171"/>
      <c r="N22" s="163"/>
      <c r="O22" s="163"/>
      <c r="P22" s="163"/>
      <c r="Q22" s="163"/>
      <c r="R22" s="163"/>
      <c r="S22" s="163"/>
      <c r="T22" s="163"/>
      <c r="U22" s="163"/>
      <c r="V22" s="163"/>
      <c r="W22" s="3"/>
    </row>
    <row r="23" spans="1:23" ht="15.75">
      <c r="A23" s="162"/>
      <c r="B23" s="163"/>
      <c r="C23" s="163"/>
      <c r="D23" s="163"/>
      <c r="E23" s="163"/>
      <c r="F23" s="163"/>
      <c r="G23" s="163"/>
      <c r="H23" s="163"/>
      <c r="I23" s="163"/>
      <c r="J23" s="163"/>
      <c r="K23" s="163"/>
      <c r="L23" s="171" t="s">
        <v>13</v>
      </c>
      <c r="M23" s="171"/>
      <c r="N23" s="163"/>
      <c r="O23" s="163"/>
      <c r="P23" s="166"/>
      <c r="Q23" s="166"/>
      <c r="R23" s="166"/>
      <c r="S23" s="163"/>
      <c r="T23" s="163"/>
      <c r="U23" s="163"/>
      <c r="V23" s="163"/>
      <c r="W23" s="3"/>
    </row>
    <row r="24" spans="1:23" ht="3.75" customHeight="1">
      <c r="A24" s="173"/>
      <c r="B24" s="163"/>
      <c r="C24" s="163"/>
      <c r="D24" s="163"/>
      <c r="E24" s="163"/>
      <c r="F24" s="163"/>
      <c r="G24" s="163"/>
      <c r="H24" s="163"/>
      <c r="I24" s="163"/>
      <c r="J24" s="163"/>
      <c r="K24" s="163"/>
      <c r="L24" s="163"/>
      <c r="M24" s="163"/>
      <c r="N24" s="181" t="s">
        <v>22</v>
      </c>
      <c r="O24" s="181"/>
      <c r="P24" s="181"/>
      <c r="Q24" s="181"/>
      <c r="R24" s="167"/>
      <c r="S24" s="163"/>
      <c r="T24" s="163"/>
      <c r="U24" s="163"/>
      <c r="V24" s="163"/>
      <c r="W24" s="5"/>
    </row>
    <row r="25" spans="1:23" ht="4.5" customHeight="1">
      <c r="A25" s="162"/>
      <c r="B25" s="167"/>
      <c r="C25" s="167"/>
      <c r="D25" s="167"/>
      <c r="E25" s="167"/>
      <c r="F25" s="167"/>
      <c r="G25" s="167"/>
      <c r="H25" s="167"/>
      <c r="I25" s="167"/>
      <c r="J25" s="167"/>
      <c r="K25" s="167"/>
      <c r="L25" s="167"/>
      <c r="M25" s="167"/>
      <c r="N25" s="285" t="s">
        <v>22</v>
      </c>
      <c r="O25" s="285"/>
      <c r="P25" s="285"/>
      <c r="Q25" s="285"/>
      <c r="R25" s="167"/>
      <c r="S25" s="167"/>
      <c r="T25" s="167"/>
      <c r="U25" s="167"/>
      <c r="V25" s="167"/>
      <c r="W25" s="3"/>
    </row>
    <row r="26" spans="1:29" ht="15.75" customHeight="1">
      <c r="A26" s="162"/>
      <c r="B26" s="163" t="s">
        <v>6</v>
      </c>
      <c r="C26" s="163"/>
      <c r="D26" s="163"/>
      <c r="E26" s="163"/>
      <c r="F26" s="163"/>
      <c r="G26" s="166"/>
      <c r="H26" s="163" t="s">
        <v>21</v>
      </c>
      <c r="I26" s="163"/>
      <c r="J26" s="163"/>
      <c r="K26" s="163"/>
      <c r="L26" s="163"/>
      <c r="M26" s="166"/>
      <c r="N26" s="286"/>
      <c r="O26" s="286"/>
      <c r="P26" s="286"/>
      <c r="Q26" s="286"/>
      <c r="R26" s="166"/>
      <c r="S26" s="166"/>
      <c r="T26" s="166"/>
      <c r="U26" s="166"/>
      <c r="V26" s="163"/>
      <c r="W26" s="3"/>
      <c r="AC26" s="158"/>
    </row>
    <row r="27" spans="1:23" ht="4.5" customHeight="1">
      <c r="A27" s="162"/>
      <c r="B27" s="174"/>
      <c r="C27" s="174"/>
      <c r="D27" s="174"/>
      <c r="E27" s="174"/>
      <c r="F27" s="174"/>
      <c r="G27" s="174"/>
      <c r="H27" s="174"/>
      <c r="I27" s="174"/>
      <c r="J27" s="174"/>
      <c r="K27" s="174"/>
      <c r="L27" s="174"/>
      <c r="M27" s="174"/>
      <c r="N27" s="287"/>
      <c r="O27" s="287"/>
      <c r="P27" s="287"/>
      <c r="Q27" s="287"/>
      <c r="R27" s="174"/>
      <c r="S27" s="174"/>
      <c r="T27" s="174"/>
      <c r="U27" s="174"/>
      <c r="V27" s="174"/>
      <c r="W27" s="3"/>
    </row>
    <row r="28" spans="1:23" ht="15">
      <c r="A28" s="162"/>
      <c r="B28" s="163" t="s">
        <v>23</v>
      </c>
      <c r="C28" s="163"/>
      <c r="D28" s="163"/>
      <c r="E28" s="163"/>
      <c r="F28" s="163"/>
      <c r="G28" s="163"/>
      <c r="H28" s="163"/>
      <c r="I28" s="163"/>
      <c r="J28" s="163"/>
      <c r="K28" s="163"/>
      <c r="L28" s="163"/>
      <c r="M28" s="163"/>
      <c r="N28" s="163"/>
      <c r="O28" s="163"/>
      <c r="P28" s="163"/>
      <c r="Q28" s="163"/>
      <c r="R28" s="163"/>
      <c r="S28" s="163"/>
      <c r="T28" s="163"/>
      <c r="U28" s="163"/>
      <c r="V28" s="163"/>
      <c r="W28" s="3"/>
    </row>
    <row r="29" spans="1:23" ht="7.5" customHeight="1">
      <c r="A29" s="162"/>
      <c r="B29" s="163"/>
      <c r="C29" s="163"/>
      <c r="D29" s="163"/>
      <c r="E29" s="163"/>
      <c r="F29" s="163"/>
      <c r="G29" s="163"/>
      <c r="H29" s="163"/>
      <c r="I29" s="163"/>
      <c r="J29" s="163"/>
      <c r="K29" s="163"/>
      <c r="L29" s="163"/>
      <c r="M29" s="163"/>
      <c r="N29" s="163"/>
      <c r="O29" s="163"/>
      <c r="P29" s="163"/>
      <c r="Q29" s="163"/>
      <c r="R29" s="163"/>
      <c r="S29" s="163"/>
      <c r="T29" s="163"/>
      <c r="U29" s="163"/>
      <c r="V29" s="163"/>
      <c r="W29" s="3"/>
    </row>
    <row r="30" spans="1:23" ht="18.75" customHeight="1">
      <c r="A30" s="162"/>
      <c r="B30" s="163"/>
      <c r="C30" s="163" t="s">
        <v>24</v>
      </c>
      <c r="D30" s="163"/>
      <c r="E30" s="163"/>
      <c r="F30" s="163"/>
      <c r="G30" s="163"/>
      <c r="H30" s="163"/>
      <c r="I30" s="163"/>
      <c r="J30" s="163"/>
      <c r="K30" s="163"/>
      <c r="L30" s="163"/>
      <c r="M30" s="163"/>
      <c r="N30" s="163"/>
      <c r="O30" s="163"/>
      <c r="P30" s="163"/>
      <c r="Q30" s="163"/>
      <c r="R30" s="163"/>
      <c r="S30" s="163"/>
      <c r="T30" s="163"/>
      <c r="U30" s="163"/>
      <c r="V30" s="163"/>
      <c r="W30" s="3"/>
    </row>
    <row r="31" spans="1:23" ht="19.5" customHeight="1">
      <c r="A31" s="162"/>
      <c r="B31" s="163" t="s">
        <v>25</v>
      </c>
      <c r="C31" s="163"/>
      <c r="D31" s="163"/>
      <c r="E31" s="163"/>
      <c r="F31" s="163"/>
      <c r="G31" s="163"/>
      <c r="H31" s="163"/>
      <c r="I31" s="163"/>
      <c r="J31" s="163"/>
      <c r="K31" s="163"/>
      <c r="L31" s="163"/>
      <c r="M31" s="163"/>
      <c r="N31" s="163"/>
      <c r="O31" s="163"/>
      <c r="P31" s="163"/>
      <c r="Q31" s="163"/>
      <c r="R31" s="163"/>
      <c r="S31" s="163"/>
      <c r="T31" s="163"/>
      <c r="U31" s="163"/>
      <c r="V31" s="163"/>
      <c r="W31" s="3"/>
    </row>
    <row r="32" spans="1:23" ht="19.5" customHeight="1">
      <c r="A32" s="162"/>
      <c r="B32" s="163" t="s">
        <v>27</v>
      </c>
      <c r="C32" s="163"/>
      <c r="D32" s="163"/>
      <c r="E32" s="163"/>
      <c r="F32" s="163"/>
      <c r="G32" s="163"/>
      <c r="H32" s="163"/>
      <c r="I32" s="163"/>
      <c r="J32" s="163"/>
      <c r="K32" s="163"/>
      <c r="L32" s="163"/>
      <c r="M32" s="163"/>
      <c r="N32" s="163"/>
      <c r="O32" s="163"/>
      <c r="P32" s="163"/>
      <c r="Q32" s="163"/>
      <c r="R32" s="163"/>
      <c r="S32" s="163"/>
      <c r="T32" s="163"/>
      <c r="U32" s="163"/>
      <c r="V32" s="163"/>
      <c r="W32" s="3"/>
    </row>
    <row r="33" spans="1:23" ht="19.5" customHeight="1">
      <c r="A33" s="162"/>
      <c r="B33" s="163" t="s">
        <v>28</v>
      </c>
      <c r="C33" s="163"/>
      <c r="D33" s="163"/>
      <c r="E33" s="163"/>
      <c r="F33" s="163"/>
      <c r="G33" s="163"/>
      <c r="H33" s="163"/>
      <c r="I33" s="163"/>
      <c r="J33" s="163"/>
      <c r="K33" s="163"/>
      <c r="L33" s="163"/>
      <c r="M33" s="163"/>
      <c r="N33" s="163"/>
      <c r="O33" s="163"/>
      <c r="P33" s="163"/>
      <c r="Q33" s="163"/>
      <c r="R33" s="163"/>
      <c r="S33" s="163"/>
      <c r="T33" s="163"/>
      <c r="U33" s="163"/>
      <c r="V33" s="163"/>
      <c r="W33" s="3"/>
    </row>
    <row r="34" spans="1:23" ht="8.25" customHeight="1">
      <c r="A34" s="162"/>
      <c r="B34" s="163"/>
      <c r="C34" s="163"/>
      <c r="D34" s="163"/>
      <c r="E34" s="163"/>
      <c r="F34" s="163"/>
      <c r="G34" s="163"/>
      <c r="H34" s="163"/>
      <c r="I34" s="163"/>
      <c r="J34" s="163"/>
      <c r="K34" s="163"/>
      <c r="L34" s="163"/>
      <c r="M34" s="163"/>
      <c r="N34" s="163"/>
      <c r="O34" s="163"/>
      <c r="P34" s="163"/>
      <c r="Q34" s="163"/>
      <c r="R34" s="163"/>
      <c r="S34" s="163"/>
      <c r="T34" s="163"/>
      <c r="U34" s="163"/>
      <c r="V34" s="163"/>
      <c r="W34" s="3"/>
    </row>
    <row r="35" spans="1:23" ht="11.25" customHeight="1">
      <c r="A35" s="162"/>
      <c r="B35" s="163"/>
      <c r="C35" s="163"/>
      <c r="D35" s="163"/>
      <c r="E35" s="163"/>
      <c r="F35" s="163"/>
      <c r="G35" s="163"/>
      <c r="H35" s="163"/>
      <c r="I35" s="163"/>
      <c r="J35" s="163"/>
      <c r="K35" s="163"/>
      <c r="L35" s="163"/>
      <c r="M35" s="163"/>
      <c r="N35" s="163"/>
      <c r="O35" s="163"/>
      <c r="P35" s="163"/>
      <c r="Q35" s="163"/>
      <c r="R35" s="163"/>
      <c r="S35" s="163"/>
      <c r="T35" s="163"/>
      <c r="U35" s="163"/>
      <c r="V35" s="163"/>
      <c r="W35" s="3"/>
    </row>
    <row r="36" spans="1:23" ht="9.75" customHeight="1">
      <c r="A36" s="162"/>
      <c r="B36" s="163"/>
      <c r="C36" s="163"/>
      <c r="D36" s="163"/>
      <c r="E36" s="163"/>
      <c r="F36" s="163"/>
      <c r="G36" s="163"/>
      <c r="H36" s="163"/>
      <c r="I36" s="163"/>
      <c r="J36" s="163"/>
      <c r="K36" s="163"/>
      <c r="L36" s="163"/>
      <c r="M36" s="163"/>
      <c r="N36" s="163"/>
      <c r="O36" s="163"/>
      <c r="P36" s="163"/>
      <c r="Q36" s="163"/>
      <c r="R36" s="163"/>
      <c r="S36" s="163"/>
      <c r="T36" s="163"/>
      <c r="U36" s="163"/>
      <c r="V36" s="163"/>
      <c r="W36" s="3"/>
    </row>
    <row r="37" spans="1:23" ht="19.5" customHeight="1">
      <c r="A37" s="162"/>
      <c r="B37" s="163" t="s">
        <v>29</v>
      </c>
      <c r="C37" s="163"/>
      <c r="D37" s="163"/>
      <c r="E37" s="163"/>
      <c r="F37" s="163"/>
      <c r="G37" s="163"/>
      <c r="H37" s="163"/>
      <c r="I37" s="163"/>
      <c r="J37" s="163"/>
      <c r="K37" s="163"/>
      <c r="L37" s="163"/>
      <c r="M37" s="163"/>
      <c r="N37" s="163"/>
      <c r="O37" s="163"/>
      <c r="P37" s="163" t="s">
        <v>29</v>
      </c>
      <c r="Q37" s="163"/>
      <c r="R37" s="163"/>
      <c r="S37" s="163"/>
      <c r="T37" s="163"/>
      <c r="U37" s="163"/>
      <c r="V37" s="163"/>
      <c r="W37" s="3"/>
    </row>
    <row r="38" spans="1:23" ht="23.25" customHeight="1">
      <c r="A38" s="162"/>
      <c r="B38" s="163"/>
      <c r="C38" s="163"/>
      <c r="D38" s="163"/>
      <c r="E38" s="163"/>
      <c r="F38" s="163" t="s">
        <v>26</v>
      </c>
      <c r="G38" s="163"/>
      <c r="H38" s="163"/>
      <c r="I38" s="163"/>
      <c r="J38" s="163"/>
      <c r="K38" s="163"/>
      <c r="L38" s="163"/>
      <c r="M38" s="163"/>
      <c r="N38" s="163"/>
      <c r="O38" s="163"/>
      <c r="P38" s="163"/>
      <c r="Q38" s="163"/>
      <c r="R38" s="163"/>
      <c r="S38" s="163"/>
      <c r="T38" s="163"/>
      <c r="U38" s="163"/>
      <c r="V38" s="163"/>
      <c r="W38" s="3"/>
    </row>
    <row r="39" spans="1:23" ht="17.25" customHeight="1">
      <c r="A39" s="162"/>
      <c r="B39" s="163"/>
      <c r="C39" s="163" t="s">
        <v>30</v>
      </c>
      <c r="D39" s="163"/>
      <c r="E39" s="163"/>
      <c r="F39" s="163"/>
      <c r="G39" s="163"/>
      <c r="H39" s="163"/>
      <c r="I39" s="163"/>
      <c r="J39" s="163"/>
      <c r="K39" s="163"/>
      <c r="L39" s="163"/>
      <c r="M39" s="163"/>
      <c r="N39" s="163"/>
      <c r="O39" s="163"/>
      <c r="P39" s="163"/>
      <c r="Q39" s="163"/>
      <c r="R39" s="163"/>
      <c r="S39" s="163"/>
      <c r="T39" s="163"/>
      <c r="U39" s="163"/>
      <c r="V39" s="163"/>
      <c r="W39" s="3"/>
    </row>
    <row r="40" spans="1:23" ht="18.75" customHeight="1">
      <c r="A40" s="162"/>
      <c r="B40" s="163" t="s">
        <v>31</v>
      </c>
      <c r="C40" s="163"/>
      <c r="D40" s="163"/>
      <c r="E40" s="163"/>
      <c r="F40" s="163"/>
      <c r="G40" s="163"/>
      <c r="H40" s="163"/>
      <c r="I40" s="163"/>
      <c r="J40" s="163"/>
      <c r="K40" s="163"/>
      <c r="L40" s="163"/>
      <c r="M40" s="163"/>
      <c r="N40" s="163"/>
      <c r="O40" s="163"/>
      <c r="P40" s="163"/>
      <c r="Q40" s="163"/>
      <c r="R40" s="163"/>
      <c r="S40" s="163"/>
      <c r="T40" s="163"/>
      <c r="U40" s="163"/>
      <c r="V40" s="163"/>
      <c r="W40" s="3"/>
    </row>
    <row r="41" spans="1:23" ht="15">
      <c r="A41" s="162"/>
      <c r="B41" s="163" t="s">
        <v>32</v>
      </c>
      <c r="C41" s="163"/>
      <c r="D41" s="163"/>
      <c r="E41" s="163"/>
      <c r="F41" s="163"/>
      <c r="G41" s="163"/>
      <c r="H41" s="163"/>
      <c r="I41" s="163"/>
      <c r="J41" s="163"/>
      <c r="K41" s="163"/>
      <c r="L41" s="163"/>
      <c r="M41" s="163"/>
      <c r="N41" s="163"/>
      <c r="O41" s="163"/>
      <c r="P41" s="163"/>
      <c r="Q41" s="163"/>
      <c r="R41" s="163"/>
      <c r="S41" s="163"/>
      <c r="T41" s="163"/>
      <c r="U41" s="163"/>
      <c r="V41" s="163"/>
      <c r="W41" s="3"/>
    </row>
    <row r="42" spans="1:23" ht="15">
      <c r="A42" s="162"/>
      <c r="B42" s="163" t="s">
        <v>33</v>
      </c>
      <c r="C42" s="163"/>
      <c r="D42" s="163"/>
      <c r="E42" s="163"/>
      <c r="F42" s="163"/>
      <c r="G42" s="163"/>
      <c r="H42" s="163"/>
      <c r="I42" s="163"/>
      <c r="J42" s="163"/>
      <c r="K42" s="163"/>
      <c r="L42" s="163"/>
      <c r="M42" s="163"/>
      <c r="N42" s="163"/>
      <c r="O42" s="163"/>
      <c r="P42" s="163"/>
      <c r="Q42" s="163"/>
      <c r="R42" s="163"/>
      <c r="S42" s="163"/>
      <c r="T42" s="163"/>
      <c r="U42" s="163"/>
      <c r="V42" s="163"/>
      <c r="W42" s="3"/>
    </row>
    <row r="43" spans="1:23" ht="15">
      <c r="A43" s="182"/>
      <c r="B43" s="163" t="s">
        <v>34</v>
      </c>
      <c r="C43" s="163"/>
      <c r="D43" s="163"/>
      <c r="E43" s="163"/>
      <c r="F43" s="163"/>
      <c r="G43" s="163"/>
      <c r="H43" s="163"/>
      <c r="I43" s="163"/>
      <c r="J43" s="163"/>
      <c r="K43" s="163"/>
      <c r="L43" s="163"/>
      <c r="M43" s="163"/>
      <c r="N43" s="163"/>
      <c r="O43" s="163"/>
      <c r="P43" s="163"/>
      <c r="Q43" s="163"/>
      <c r="R43" s="163"/>
      <c r="S43" s="163"/>
      <c r="T43" s="163"/>
      <c r="U43" s="163"/>
      <c r="V43" s="163"/>
      <c r="W43" s="3"/>
    </row>
    <row r="44" spans="1:23" ht="34.5" customHeight="1">
      <c r="A44" s="162"/>
      <c r="B44" s="163"/>
      <c r="C44" s="163"/>
      <c r="D44" s="163"/>
      <c r="E44" s="163"/>
      <c r="F44" s="163"/>
      <c r="G44" s="163"/>
      <c r="H44" s="163"/>
      <c r="I44" s="163"/>
      <c r="J44" s="163"/>
      <c r="K44" s="271" t="s">
        <v>36</v>
      </c>
      <c r="L44" s="271"/>
      <c r="M44" s="271"/>
      <c r="N44" s="271"/>
      <c r="O44" s="271"/>
      <c r="P44" s="271"/>
      <c r="Q44" s="271"/>
      <c r="R44" s="271"/>
      <c r="S44" s="271"/>
      <c r="T44" s="271"/>
      <c r="U44" s="271"/>
      <c r="V44" s="271"/>
      <c r="W44" s="3"/>
    </row>
    <row r="45" spans="1:23" ht="27" customHeight="1">
      <c r="A45" s="162"/>
      <c r="B45" s="163"/>
      <c r="C45" s="163"/>
      <c r="D45" s="163"/>
      <c r="E45" s="163"/>
      <c r="F45" s="163"/>
      <c r="G45" s="163"/>
      <c r="H45" s="163"/>
      <c r="I45" s="163"/>
      <c r="J45" s="163"/>
      <c r="K45" s="272" t="s">
        <v>35</v>
      </c>
      <c r="L45" s="272"/>
      <c r="M45" s="272"/>
      <c r="N45" s="272"/>
      <c r="O45" s="272"/>
      <c r="P45" s="272"/>
      <c r="Q45" s="272"/>
      <c r="R45" s="272"/>
      <c r="S45" s="272"/>
      <c r="T45" s="272"/>
      <c r="U45" s="272"/>
      <c r="V45" s="163"/>
      <c r="W45" s="3"/>
    </row>
    <row r="46" spans="1:23" ht="9.75" customHeight="1">
      <c r="A46" s="162"/>
      <c r="B46" s="163"/>
      <c r="C46" s="275" t="s">
        <v>40</v>
      </c>
      <c r="D46" s="276"/>
      <c r="E46" s="163"/>
      <c r="F46" s="163"/>
      <c r="G46" s="163"/>
      <c r="H46" s="163"/>
      <c r="I46" s="163"/>
      <c r="J46" s="163"/>
      <c r="K46" s="163"/>
      <c r="L46" s="163"/>
      <c r="M46" s="163"/>
      <c r="N46" s="163"/>
      <c r="O46" s="163"/>
      <c r="P46" s="163"/>
      <c r="Q46" s="163"/>
      <c r="R46" s="163"/>
      <c r="S46" s="163"/>
      <c r="T46" s="163"/>
      <c r="U46" s="163"/>
      <c r="V46" s="163"/>
      <c r="W46" s="3"/>
    </row>
    <row r="47" spans="1:23" ht="30" customHeight="1">
      <c r="A47" s="162"/>
      <c r="B47" s="163"/>
      <c r="C47" s="277"/>
      <c r="D47" s="278"/>
      <c r="E47" s="163"/>
      <c r="F47" s="163"/>
      <c r="G47" s="163"/>
      <c r="H47" s="163"/>
      <c r="I47" s="163"/>
      <c r="J47" s="163"/>
      <c r="K47" s="163"/>
      <c r="L47" s="163"/>
      <c r="M47" s="163" t="s">
        <v>37</v>
      </c>
      <c r="N47" s="163"/>
      <c r="O47" s="163"/>
      <c r="P47" s="163"/>
      <c r="Q47" s="163"/>
      <c r="R47" s="163"/>
      <c r="S47" s="163"/>
      <c r="T47" s="163"/>
      <c r="U47" s="163"/>
      <c r="V47" s="163"/>
      <c r="W47" s="2"/>
    </row>
    <row r="48" spans="1:23" ht="15">
      <c r="A48" s="173"/>
      <c r="B48" s="174"/>
      <c r="C48" s="174"/>
      <c r="D48" s="174"/>
      <c r="E48" s="174"/>
      <c r="F48" s="174"/>
      <c r="G48" s="174"/>
      <c r="H48" s="174"/>
      <c r="I48" s="174"/>
      <c r="J48" s="174"/>
      <c r="K48" s="174"/>
      <c r="L48" s="174"/>
      <c r="M48" s="174"/>
      <c r="N48" s="174"/>
      <c r="O48" s="174"/>
      <c r="P48" s="174"/>
      <c r="Q48" s="174"/>
      <c r="R48" s="174"/>
      <c r="S48" s="174"/>
      <c r="T48" s="174"/>
      <c r="U48" s="174"/>
      <c r="V48" s="174"/>
      <c r="W48" s="5"/>
    </row>
    <row r="49" spans="1:23" ht="15">
      <c r="A49" s="178"/>
      <c r="B49" s="281" t="s">
        <v>42</v>
      </c>
      <c r="C49" s="281"/>
      <c r="D49" s="281"/>
      <c r="E49" s="281"/>
      <c r="F49" s="281"/>
      <c r="G49" s="281"/>
      <c r="H49" s="281"/>
      <c r="I49" s="281"/>
      <c r="J49" s="281"/>
      <c r="K49" s="281"/>
      <c r="L49" s="281"/>
      <c r="M49" s="281"/>
      <c r="N49" s="281"/>
      <c r="O49" s="281"/>
      <c r="P49" s="281"/>
      <c r="Q49" s="281"/>
      <c r="R49" s="281"/>
      <c r="S49" s="281"/>
      <c r="T49" s="281"/>
      <c r="U49" s="281"/>
      <c r="V49" s="281"/>
      <c r="W49" s="23"/>
    </row>
    <row r="50" spans="1:23" ht="48.75" customHeight="1">
      <c r="A50" s="178"/>
      <c r="B50" s="279" t="s">
        <v>43</v>
      </c>
      <c r="C50" s="279"/>
      <c r="D50" s="279"/>
      <c r="E50" s="279"/>
      <c r="F50" s="279"/>
      <c r="G50" s="183"/>
      <c r="H50" s="183"/>
      <c r="I50" s="279" t="s">
        <v>44</v>
      </c>
      <c r="J50" s="279"/>
      <c r="K50" s="279"/>
      <c r="L50" s="279"/>
      <c r="M50" s="279"/>
      <c r="N50" s="279"/>
      <c r="O50" s="279"/>
      <c r="P50" s="279"/>
      <c r="Q50" s="183"/>
      <c r="R50" s="183"/>
      <c r="S50" s="280" t="s">
        <v>45</v>
      </c>
      <c r="T50" s="280"/>
      <c r="U50" s="280"/>
      <c r="V50" s="179"/>
      <c r="W50" s="5"/>
    </row>
    <row r="51" spans="1:23" ht="15">
      <c r="A51" s="162"/>
      <c r="B51" s="163"/>
      <c r="C51" s="163"/>
      <c r="D51" s="163"/>
      <c r="E51" s="163"/>
      <c r="F51" s="163"/>
      <c r="G51" s="163"/>
      <c r="H51" s="163"/>
      <c r="I51" s="163"/>
      <c r="J51" s="163"/>
      <c r="K51" s="163"/>
      <c r="L51" s="163"/>
      <c r="M51" s="163"/>
      <c r="N51" s="163"/>
      <c r="O51" s="163"/>
      <c r="P51" s="163"/>
      <c r="Q51" s="163"/>
      <c r="R51" s="163"/>
      <c r="S51" s="184"/>
      <c r="T51" s="163"/>
      <c r="U51" s="163"/>
      <c r="V51" s="163"/>
      <c r="W51" s="3"/>
    </row>
    <row r="52" spans="1:23" ht="15">
      <c r="A52" s="162"/>
      <c r="B52" s="163"/>
      <c r="C52" s="163"/>
      <c r="D52" s="163"/>
      <c r="E52" s="163"/>
      <c r="F52" s="163"/>
      <c r="G52" s="163"/>
      <c r="H52" s="163"/>
      <c r="I52" s="163"/>
      <c r="J52" s="163"/>
      <c r="K52" s="163"/>
      <c r="L52" s="163"/>
      <c r="M52" s="163"/>
      <c r="N52" s="163"/>
      <c r="O52" s="185"/>
      <c r="P52" s="163"/>
      <c r="Q52" s="163"/>
      <c r="R52" s="163"/>
      <c r="S52" s="163"/>
      <c r="T52" s="163"/>
      <c r="U52" s="163"/>
      <c r="V52" s="163"/>
      <c r="W52" s="3"/>
    </row>
    <row r="53" spans="1:23" ht="15">
      <c r="A53" s="162"/>
      <c r="B53" s="163"/>
      <c r="C53" s="163"/>
      <c r="D53" s="163"/>
      <c r="E53" s="163"/>
      <c r="F53" s="163"/>
      <c r="G53" s="163"/>
      <c r="H53" s="163"/>
      <c r="I53" s="163"/>
      <c r="J53" s="163"/>
      <c r="K53" s="163"/>
      <c r="L53" s="163"/>
      <c r="M53" s="163"/>
      <c r="N53" s="163"/>
      <c r="O53" s="163"/>
      <c r="P53" s="163"/>
      <c r="Q53" s="163"/>
      <c r="R53" s="163"/>
      <c r="S53" s="163"/>
      <c r="T53" s="163"/>
      <c r="U53" s="163"/>
      <c r="V53" s="163"/>
      <c r="W53" s="3"/>
    </row>
    <row r="54" spans="1:23" ht="15">
      <c r="A54" s="162"/>
      <c r="B54" s="163"/>
      <c r="C54" s="163"/>
      <c r="D54" s="163"/>
      <c r="E54" s="163"/>
      <c r="F54" s="163"/>
      <c r="G54" s="163"/>
      <c r="H54" s="163"/>
      <c r="I54" s="163"/>
      <c r="J54" s="163"/>
      <c r="K54" s="163"/>
      <c r="L54" s="163"/>
      <c r="M54" s="163"/>
      <c r="N54" s="163"/>
      <c r="O54" s="163"/>
      <c r="P54" s="163"/>
      <c r="Q54" s="163"/>
      <c r="R54" s="163"/>
      <c r="S54" s="163"/>
      <c r="T54" s="163"/>
      <c r="U54" s="163"/>
      <c r="V54" s="163"/>
      <c r="W54" s="3"/>
    </row>
    <row r="55" spans="1:23" ht="15">
      <c r="A55" s="162"/>
      <c r="B55" s="163"/>
      <c r="C55" s="163"/>
      <c r="D55" s="163"/>
      <c r="E55" s="163"/>
      <c r="F55" s="163"/>
      <c r="G55" s="163"/>
      <c r="H55" s="163"/>
      <c r="I55" s="163"/>
      <c r="J55" s="163"/>
      <c r="K55" s="163"/>
      <c r="L55" s="163"/>
      <c r="M55" s="163"/>
      <c r="N55" s="163"/>
      <c r="O55" s="163"/>
      <c r="P55" s="163"/>
      <c r="Q55" s="163"/>
      <c r="R55" s="163"/>
      <c r="S55" s="163"/>
      <c r="T55" s="163"/>
      <c r="U55" s="163"/>
      <c r="V55" s="163"/>
      <c r="W55" s="3"/>
    </row>
    <row r="56" spans="1:23" ht="15">
      <c r="A56" s="162"/>
      <c r="B56" s="163"/>
      <c r="C56" s="163"/>
      <c r="D56" s="163"/>
      <c r="E56" s="163"/>
      <c r="F56" s="163"/>
      <c r="G56" s="163"/>
      <c r="H56" s="163"/>
      <c r="I56" s="163"/>
      <c r="J56" s="163"/>
      <c r="K56" s="163"/>
      <c r="L56" s="163"/>
      <c r="M56" s="163"/>
      <c r="N56" s="163"/>
      <c r="O56" s="163"/>
      <c r="P56" s="163"/>
      <c r="Q56" s="163"/>
      <c r="R56" s="163"/>
      <c r="S56" s="163"/>
      <c r="T56" s="163"/>
      <c r="U56" s="163"/>
      <c r="V56" s="163"/>
      <c r="W56" s="3"/>
    </row>
    <row r="57" spans="1:23" ht="15">
      <c r="A57" s="162"/>
      <c r="B57" s="163"/>
      <c r="C57" s="163"/>
      <c r="D57" s="163"/>
      <c r="E57" s="163"/>
      <c r="F57" s="163"/>
      <c r="G57" s="163"/>
      <c r="H57" s="163"/>
      <c r="I57" s="163"/>
      <c r="J57" s="163"/>
      <c r="K57" s="163"/>
      <c r="L57" s="163"/>
      <c r="M57" s="163"/>
      <c r="N57" s="163"/>
      <c r="O57" s="163"/>
      <c r="P57" s="163"/>
      <c r="Q57" s="163"/>
      <c r="R57" s="163"/>
      <c r="S57" s="163"/>
      <c r="T57" s="163"/>
      <c r="U57" s="163"/>
      <c r="V57" s="163"/>
      <c r="W57" s="3"/>
    </row>
    <row r="58" spans="1:23" ht="15">
      <c r="A58" s="162"/>
      <c r="B58" s="163"/>
      <c r="C58" s="163"/>
      <c r="D58" s="163"/>
      <c r="E58" s="163"/>
      <c r="F58" s="163"/>
      <c r="G58" s="163"/>
      <c r="H58" s="163"/>
      <c r="I58" s="163"/>
      <c r="J58" s="163"/>
      <c r="K58" s="163"/>
      <c r="L58" s="163"/>
      <c r="M58" s="163"/>
      <c r="N58" s="163"/>
      <c r="O58" s="163"/>
      <c r="P58" s="163"/>
      <c r="Q58" s="163"/>
      <c r="R58" s="163"/>
      <c r="S58" s="163"/>
      <c r="T58" s="163"/>
      <c r="U58" s="163"/>
      <c r="V58" s="163"/>
      <c r="W58" s="3"/>
    </row>
    <row r="59" spans="1:23" ht="15">
      <c r="A59" s="162"/>
      <c r="B59" s="163"/>
      <c r="C59" s="163"/>
      <c r="D59" s="163"/>
      <c r="E59" s="163"/>
      <c r="F59" s="163"/>
      <c r="G59" s="163"/>
      <c r="H59" s="163"/>
      <c r="I59" s="163"/>
      <c r="J59" s="163"/>
      <c r="K59" s="163"/>
      <c r="L59" s="163"/>
      <c r="M59" s="163"/>
      <c r="N59" s="163"/>
      <c r="O59" s="163"/>
      <c r="P59" s="163"/>
      <c r="Q59" s="163"/>
      <c r="R59" s="163"/>
      <c r="S59" s="163"/>
      <c r="T59" s="163"/>
      <c r="U59" s="163"/>
      <c r="V59" s="163"/>
      <c r="W59" s="3"/>
    </row>
    <row r="60" spans="1:23" ht="15">
      <c r="A60" s="162"/>
      <c r="B60" s="163"/>
      <c r="C60" s="163"/>
      <c r="D60" s="163"/>
      <c r="E60" s="163"/>
      <c r="F60" s="163"/>
      <c r="G60" s="163"/>
      <c r="H60" s="163"/>
      <c r="I60" s="163"/>
      <c r="J60" s="163"/>
      <c r="K60" s="163"/>
      <c r="L60" s="163"/>
      <c r="M60" s="163"/>
      <c r="N60" s="163"/>
      <c r="O60" s="163"/>
      <c r="P60" s="163"/>
      <c r="Q60" s="163"/>
      <c r="R60" s="163"/>
      <c r="S60" s="163"/>
      <c r="T60" s="163"/>
      <c r="U60" s="163"/>
      <c r="V60" s="163"/>
      <c r="W60" s="3"/>
    </row>
    <row r="61" spans="1:23" ht="15">
      <c r="A61" s="162"/>
      <c r="B61" s="163"/>
      <c r="C61" s="163"/>
      <c r="D61" s="163"/>
      <c r="E61" s="163"/>
      <c r="F61" s="163"/>
      <c r="G61" s="163"/>
      <c r="H61" s="163"/>
      <c r="I61" s="163"/>
      <c r="J61" s="163"/>
      <c r="K61" s="163"/>
      <c r="L61" s="163"/>
      <c r="M61" s="163"/>
      <c r="N61" s="163"/>
      <c r="O61" s="163"/>
      <c r="P61" s="163"/>
      <c r="Q61" s="163"/>
      <c r="R61" s="163"/>
      <c r="S61" s="163"/>
      <c r="T61" s="163"/>
      <c r="U61" s="163"/>
      <c r="V61" s="163"/>
      <c r="W61" s="3"/>
    </row>
    <row r="62" spans="1:23" ht="15">
      <c r="A62" s="173"/>
      <c r="B62" s="174"/>
      <c r="C62" s="174"/>
      <c r="D62" s="174"/>
      <c r="E62" s="174"/>
      <c r="F62" s="174"/>
      <c r="G62" s="174"/>
      <c r="H62" s="174"/>
      <c r="I62" s="174"/>
      <c r="J62" s="174"/>
      <c r="K62" s="174"/>
      <c r="L62" s="174"/>
      <c r="M62" s="174"/>
      <c r="N62" s="174"/>
      <c r="O62" s="174"/>
      <c r="P62" s="174"/>
      <c r="Q62" s="174"/>
      <c r="R62" s="174"/>
      <c r="S62" s="174"/>
      <c r="T62" s="174"/>
      <c r="U62" s="174"/>
      <c r="V62" s="174"/>
      <c r="W62" s="5"/>
    </row>
    <row r="63" spans="1:23" ht="15">
      <c r="A63" s="162"/>
      <c r="B63" s="163"/>
      <c r="C63" s="163"/>
      <c r="D63" s="163"/>
      <c r="E63" s="163"/>
      <c r="F63" s="163"/>
      <c r="G63" s="163"/>
      <c r="H63" s="163"/>
      <c r="I63" s="163"/>
      <c r="J63" s="163"/>
      <c r="K63" s="163"/>
      <c r="L63" s="163"/>
      <c r="M63" s="163"/>
      <c r="N63" s="163"/>
      <c r="O63" s="163"/>
      <c r="P63" s="163"/>
      <c r="Q63" s="163"/>
      <c r="R63" s="163"/>
      <c r="S63" s="163"/>
      <c r="T63" s="163"/>
      <c r="U63" s="163"/>
      <c r="V63" s="163"/>
      <c r="W63" s="3"/>
    </row>
    <row r="64" spans="1:23" ht="15">
      <c r="A64" s="162"/>
      <c r="B64" s="163"/>
      <c r="C64" s="163"/>
      <c r="D64" s="163"/>
      <c r="E64" s="163"/>
      <c r="F64" s="163"/>
      <c r="G64" s="163"/>
      <c r="H64" s="163" t="s">
        <v>47</v>
      </c>
      <c r="I64" s="163"/>
      <c r="J64" s="163"/>
      <c r="K64" s="163"/>
      <c r="L64" s="163"/>
      <c r="M64" s="163"/>
      <c r="N64" s="163"/>
      <c r="O64" s="163"/>
      <c r="P64" s="163"/>
      <c r="Q64" s="163"/>
      <c r="R64" s="163"/>
      <c r="S64" s="163"/>
      <c r="T64" s="163"/>
      <c r="U64" s="163"/>
      <c r="V64" s="163"/>
      <c r="W64" s="3"/>
    </row>
    <row r="65" spans="1:23" ht="15">
      <c r="A65" s="163"/>
      <c r="B65" s="163" t="s">
        <v>46</v>
      </c>
      <c r="C65" s="163"/>
      <c r="D65" s="163"/>
      <c r="E65" s="163"/>
      <c r="F65" s="163"/>
      <c r="G65" s="163"/>
      <c r="H65" s="163"/>
      <c r="I65" s="163"/>
      <c r="J65" s="163"/>
      <c r="K65" s="163"/>
      <c r="L65" s="163"/>
      <c r="M65" s="163"/>
      <c r="N65" s="163"/>
      <c r="O65" s="163"/>
      <c r="P65" s="163"/>
      <c r="Q65" s="163"/>
      <c r="R65" s="163"/>
      <c r="S65" s="163"/>
      <c r="T65" s="163"/>
      <c r="U65" s="163"/>
      <c r="V65" s="163"/>
      <c r="W65" s="3"/>
    </row>
    <row r="66" spans="1:23" ht="15">
      <c r="A66" s="162"/>
      <c r="B66" s="163"/>
      <c r="C66" s="163"/>
      <c r="D66" s="163"/>
      <c r="E66" s="163"/>
      <c r="F66" s="163"/>
      <c r="G66" s="163"/>
      <c r="H66" s="163"/>
      <c r="I66" s="163"/>
      <c r="J66" s="163"/>
      <c r="K66" s="163"/>
      <c r="L66" s="163"/>
      <c r="M66" s="163"/>
      <c r="N66" s="163"/>
      <c r="O66" s="163"/>
      <c r="P66" s="163"/>
      <c r="Q66" s="163"/>
      <c r="R66" s="163"/>
      <c r="S66" s="163"/>
      <c r="T66" s="163"/>
      <c r="U66" s="163"/>
      <c r="V66" s="163"/>
      <c r="W66" s="3"/>
    </row>
    <row r="67" spans="1:23" ht="15">
      <c r="A67" s="162"/>
      <c r="B67" s="163"/>
      <c r="C67" s="163"/>
      <c r="D67" s="163"/>
      <c r="E67" s="163"/>
      <c r="F67" s="163"/>
      <c r="G67" s="163"/>
      <c r="H67" s="163"/>
      <c r="I67" s="163"/>
      <c r="J67" s="163"/>
      <c r="K67" s="163"/>
      <c r="L67" s="163"/>
      <c r="M67" s="163"/>
      <c r="N67" s="163"/>
      <c r="O67" s="163"/>
      <c r="P67" s="163"/>
      <c r="Q67" s="163"/>
      <c r="R67" s="163"/>
      <c r="S67" s="163"/>
      <c r="T67" s="163"/>
      <c r="U67" s="163"/>
      <c r="V67" s="163"/>
      <c r="W67" s="3"/>
    </row>
    <row r="68" spans="1:23" ht="15">
      <c r="A68" s="162"/>
      <c r="B68" s="163"/>
      <c r="C68" s="163"/>
      <c r="D68" s="163"/>
      <c r="E68" s="163"/>
      <c r="F68" s="163"/>
      <c r="G68" s="163"/>
      <c r="H68" s="163"/>
      <c r="I68" s="163"/>
      <c r="J68" s="163"/>
      <c r="K68" s="163"/>
      <c r="L68" s="163"/>
      <c r="M68" s="163"/>
      <c r="N68" s="163"/>
      <c r="O68" s="163"/>
      <c r="P68" s="163"/>
      <c r="Q68" s="163"/>
      <c r="R68" s="163"/>
      <c r="S68" s="163"/>
      <c r="T68" s="163"/>
      <c r="U68" s="163"/>
      <c r="V68" s="163"/>
      <c r="W68" s="3"/>
    </row>
    <row r="69" spans="1:23" ht="15">
      <c r="A69" s="162"/>
      <c r="B69" s="163"/>
      <c r="C69" s="163"/>
      <c r="D69" s="163"/>
      <c r="E69" s="163"/>
      <c r="F69" s="163"/>
      <c r="G69" s="163"/>
      <c r="H69" s="163"/>
      <c r="I69" s="163"/>
      <c r="J69" s="163"/>
      <c r="K69" s="163"/>
      <c r="L69" s="163"/>
      <c r="M69" s="163"/>
      <c r="N69" s="163"/>
      <c r="O69" s="163" t="s">
        <v>48</v>
      </c>
      <c r="P69" s="163"/>
      <c r="Q69" s="163"/>
      <c r="R69" s="163"/>
      <c r="S69" s="163"/>
      <c r="T69" s="163"/>
      <c r="U69" s="163"/>
      <c r="V69" s="163"/>
      <c r="W69" s="3"/>
    </row>
    <row r="70" spans="1:23" ht="15">
      <c r="A70" s="162"/>
      <c r="B70" s="163"/>
      <c r="C70" s="163"/>
      <c r="D70" s="163"/>
      <c r="E70" s="163"/>
      <c r="F70" s="163"/>
      <c r="G70" s="163"/>
      <c r="H70" s="163"/>
      <c r="I70" s="163"/>
      <c r="J70" s="163"/>
      <c r="K70" s="163"/>
      <c r="L70" s="163"/>
      <c r="M70" s="163"/>
      <c r="N70" s="163"/>
      <c r="O70" s="163"/>
      <c r="P70" s="163"/>
      <c r="Q70" s="163"/>
      <c r="R70" s="163"/>
      <c r="S70" s="163"/>
      <c r="T70" s="163"/>
      <c r="U70" s="163"/>
      <c r="V70" s="163"/>
      <c r="W70" s="3"/>
    </row>
    <row r="71" spans="1:23" ht="15">
      <c r="A71" s="173"/>
      <c r="B71" s="174"/>
      <c r="C71" s="174"/>
      <c r="D71" s="174"/>
      <c r="E71" s="174"/>
      <c r="F71" s="174"/>
      <c r="G71" s="174"/>
      <c r="H71" s="174"/>
      <c r="I71" s="174"/>
      <c r="J71" s="174"/>
      <c r="K71" s="174"/>
      <c r="L71" s="174"/>
      <c r="M71" s="174"/>
      <c r="N71" s="174"/>
      <c r="O71" s="174"/>
      <c r="P71" s="174"/>
      <c r="Q71" s="174"/>
      <c r="R71" s="174"/>
      <c r="S71" s="174"/>
      <c r="T71" s="174"/>
      <c r="U71" s="174"/>
      <c r="V71" s="174"/>
      <c r="W71" s="52"/>
    </row>
    <row r="72" spans="1:23" ht="15">
      <c r="A72" s="162"/>
      <c r="B72" s="163"/>
      <c r="C72" s="163"/>
      <c r="D72" s="163"/>
      <c r="E72" s="163"/>
      <c r="F72" s="163"/>
      <c r="G72" s="163"/>
      <c r="H72" s="163"/>
      <c r="I72" s="163"/>
      <c r="J72" s="163"/>
      <c r="K72" s="163"/>
      <c r="L72" s="163"/>
      <c r="M72" s="163"/>
      <c r="N72" s="163"/>
      <c r="O72" s="163"/>
      <c r="P72" s="163"/>
      <c r="Q72" s="163"/>
      <c r="R72" s="163"/>
      <c r="S72" s="163"/>
      <c r="T72" s="163"/>
      <c r="U72" s="163"/>
      <c r="V72" s="163"/>
      <c r="W72" s="3"/>
    </row>
    <row r="73" spans="1:23" ht="15">
      <c r="A73" s="162"/>
      <c r="B73" s="163"/>
      <c r="C73" s="163"/>
      <c r="D73" s="163"/>
      <c r="E73" s="163"/>
      <c r="F73" s="163"/>
      <c r="G73" s="163"/>
      <c r="H73" s="163" t="s">
        <v>49</v>
      </c>
      <c r="I73" s="163"/>
      <c r="J73" s="163"/>
      <c r="K73" s="163"/>
      <c r="L73" s="163"/>
      <c r="M73" s="163"/>
      <c r="N73" s="163"/>
      <c r="O73" s="163"/>
      <c r="P73" s="163"/>
      <c r="Q73" s="163"/>
      <c r="R73" s="163"/>
      <c r="S73" s="163"/>
      <c r="T73" s="163"/>
      <c r="U73" s="163"/>
      <c r="V73" s="163"/>
      <c r="W73" s="3"/>
    </row>
    <row r="74" spans="1:23" ht="22.5" customHeight="1">
      <c r="A74" s="162"/>
      <c r="B74" s="163"/>
      <c r="C74" s="163" t="s">
        <v>50</v>
      </c>
      <c r="D74" s="163"/>
      <c r="E74" s="163"/>
      <c r="F74" s="163"/>
      <c r="G74" s="163"/>
      <c r="H74" s="163"/>
      <c r="I74" s="163"/>
      <c r="J74" s="163"/>
      <c r="K74" s="163"/>
      <c r="L74" s="163"/>
      <c r="M74" s="163" t="s">
        <v>53</v>
      </c>
      <c r="N74" s="163"/>
      <c r="O74" s="163"/>
      <c r="P74" s="163"/>
      <c r="Q74" s="163"/>
      <c r="R74" s="163"/>
      <c r="S74" s="163"/>
      <c r="T74" s="163"/>
      <c r="U74" s="163"/>
      <c r="V74" s="163"/>
      <c r="W74" s="3"/>
    </row>
    <row r="75" spans="1:23" ht="22.5" customHeight="1">
      <c r="A75" s="162"/>
      <c r="B75" s="163"/>
      <c r="C75" s="163" t="s">
        <v>51</v>
      </c>
      <c r="D75" s="163"/>
      <c r="E75" s="163"/>
      <c r="F75" s="163"/>
      <c r="G75" s="163"/>
      <c r="H75" s="163"/>
      <c r="I75" s="163"/>
      <c r="J75" s="163"/>
      <c r="K75" s="163"/>
      <c r="L75" s="163"/>
      <c r="M75" s="163" t="s">
        <v>53</v>
      </c>
      <c r="N75" s="163"/>
      <c r="O75" s="163"/>
      <c r="P75" s="163"/>
      <c r="Q75" s="163"/>
      <c r="R75" s="163"/>
      <c r="S75" s="163"/>
      <c r="T75" s="163"/>
      <c r="U75" s="163"/>
      <c r="V75" s="163"/>
      <c r="W75" s="3"/>
    </row>
    <row r="76" spans="1:23" ht="22.5" customHeight="1">
      <c r="A76" s="162"/>
      <c r="B76" s="163"/>
      <c r="C76" s="163" t="s">
        <v>52</v>
      </c>
      <c r="D76" s="163"/>
      <c r="E76" s="163"/>
      <c r="F76" s="163"/>
      <c r="G76" s="163"/>
      <c r="H76" s="163"/>
      <c r="I76" s="163"/>
      <c r="J76" s="163"/>
      <c r="K76" s="163"/>
      <c r="L76" s="163"/>
      <c r="M76" s="163" t="s">
        <v>53</v>
      </c>
      <c r="N76" s="163"/>
      <c r="O76" s="163"/>
      <c r="P76" s="163"/>
      <c r="Q76" s="163"/>
      <c r="R76" s="163"/>
      <c r="S76" s="163"/>
      <c r="T76" s="163"/>
      <c r="U76" s="163"/>
      <c r="V76" s="163"/>
      <c r="W76" s="3"/>
    </row>
    <row r="77" spans="1:23" ht="15">
      <c r="A77" s="162"/>
      <c r="B77" s="163"/>
      <c r="C77" s="163"/>
      <c r="D77" s="163"/>
      <c r="E77" s="163"/>
      <c r="F77" s="163"/>
      <c r="G77" s="163"/>
      <c r="H77" s="163"/>
      <c r="I77" s="163"/>
      <c r="J77" s="163"/>
      <c r="K77" s="163"/>
      <c r="L77" s="163"/>
      <c r="M77" s="163"/>
      <c r="N77" s="163"/>
      <c r="O77" s="163"/>
      <c r="P77" s="163"/>
      <c r="Q77" s="163"/>
      <c r="R77" s="163"/>
      <c r="S77" s="163"/>
      <c r="T77" s="163"/>
      <c r="U77" s="163"/>
      <c r="V77" s="163"/>
      <c r="W77" s="3"/>
    </row>
    <row r="78" spans="1:23" ht="15">
      <c r="A78" s="162"/>
      <c r="B78" s="163"/>
      <c r="C78" s="163"/>
      <c r="D78" s="163"/>
      <c r="E78" s="163"/>
      <c r="F78" s="163"/>
      <c r="G78" s="163"/>
      <c r="H78" s="163"/>
      <c r="I78" s="163"/>
      <c r="J78" s="163"/>
      <c r="K78" s="163"/>
      <c r="L78" s="163"/>
      <c r="M78" s="163"/>
      <c r="N78" s="163"/>
      <c r="O78" s="163"/>
      <c r="P78" s="163"/>
      <c r="Q78" s="163"/>
      <c r="R78" s="163"/>
      <c r="S78" s="163"/>
      <c r="T78" s="163"/>
      <c r="U78" s="163"/>
      <c r="V78" s="163"/>
      <c r="W78" s="3"/>
    </row>
    <row r="79" spans="1:23" ht="15">
      <c r="A79" s="162"/>
      <c r="B79" s="163"/>
      <c r="C79" s="163"/>
      <c r="D79" s="163"/>
      <c r="E79" s="163"/>
      <c r="F79" s="163"/>
      <c r="G79" s="163"/>
      <c r="H79" s="163"/>
      <c r="I79" s="163"/>
      <c r="J79" s="163"/>
      <c r="K79" s="163"/>
      <c r="L79" s="163"/>
      <c r="M79" s="163"/>
      <c r="N79" s="163"/>
      <c r="O79" s="163"/>
      <c r="P79" s="163"/>
      <c r="Q79" s="163"/>
      <c r="R79" s="163"/>
      <c r="S79" s="163"/>
      <c r="T79" s="163"/>
      <c r="U79" s="163"/>
      <c r="V79" s="163"/>
      <c r="W79" s="3"/>
    </row>
    <row r="80" spans="1:23" ht="15">
      <c r="A80" s="162"/>
      <c r="B80" s="163"/>
      <c r="C80" s="163"/>
      <c r="D80" s="163"/>
      <c r="E80" s="163"/>
      <c r="F80" s="163"/>
      <c r="G80" s="163"/>
      <c r="H80" s="163"/>
      <c r="I80" s="163"/>
      <c r="J80" s="163"/>
      <c r="K80" s="163"/>
      <c r="L80" s="163"/>
      <c r="M80" s="163"/>
      <c r="N80" s="163"/>
      <c r="O80" s="163"/>
      <c r="P80" s="163"/>
      <c r="Q80" s="163"/>
      <c r="R80" s="163"/>
      <c r="S80" s="163"/>
      <c r="T80" s="163"/>
      <c r="U80" s="163"/>
      <c r="V80" s="163"/>
      <c r="W80" s="3"/>
    </row>
    <row r="81" spans="1:23" ht="15">
      <c r="A81" s="162"/>
      <c r="B81" s="163"/>
      <c r="C81" s="163"/>
      <c r="D81" s="163"/>
      <c r="E81" s="163"/>
      <c r="F81" s="163"/>
      <c r="G81" s="163"/>
      <c r="H81" s="163"/>
      <c r="I81" s="163"/>
      <c r="J81" s="163"/>
      <c r="K81" s="163"/>
      <c r="L81" s="163"/>
      <c r="M81" s="163"/>
      <c r="N81" s="163"/>
      <c r="O81" s="163"/>
      <c r="P81" s="163"/>
      <c r="Q81" s="163"/>
      <c r="R81" s="163"/>
      <c r="S81" s="163"/>
      <c r="T81" s="163"/>
      <c r="U81" s="163"/>
      <c r="V81" s="163"/>
      <c r="W81" s="3"/>
    </row>
    <row r="82" spans="1:23" ht="15">
      <c r="A82" s="173"/>
      <c r="B82" s="174"/>
      <c r="C82" s="174"/>
      <c r="D82" s="174"/>
      <c r="E82" s="174"/>
      <c r="F82" s="174"/>
      <c r="G82" s="174"/>
      <c r="H82" s="174"/>
      <c r="I82" s="174"/>
      <c r="J82" s="174"/>
      <c r="K82" s="174"/>
      <c r="L82" s="174"/>
      <c r="M82" s="174"/>
      <c r="N82" s="174"/>
      <c r="O82" s="174"/>
      <c r="P82" s="174"/>
      <c r="Q82" s="174"/>
      <c r="R82" s="174"/>
      <c r="S82" s="174"/>
      <c r="T82" s="174"/>
      <c r="U82" s="174"/>
      <c r="V82" s="174"/>
      <c r="W82" s="5"/>
    </row>
    <row r="83" spans="1:23" ht="15">
      <c r="A83" s="162"/>
      <c r="B83" s="163"/>
      <c r="C83" s="163"/>
      <c r="D83" s="163"/>
      <c r="E83" s="163"/>
      <c r="F83" s="163"/>
      <c r="G83" s="163" t="s">
        <v>54</v>
      </c>
      <c r="H83" s="163"/>
      <c r="I83" s="163"/>
      <c r="J83" s="163"/>
      <c r="K83" s="163"/>
      <c r="L83" s="163"/>
      <c r="M83" s="163"/>
      <c r="N83" s="163"/>
      <c r="O83" s="163"/>
      <c r="P83" s="163"/>
      <c r="Q83" s="163"/>
      <c r="R83" s="163"/>
      <c r="S83" s="163"/>
      <c r="T83" s="163"/>
      <c r="U83" s="163"/>
      <c r="V83" s="163"/>
      <c r="W83" s="3"/>
    </row>
    <row r="84" spans="1:23" ht="15">
      <c r="A84" s="162"/>
      <c r="B84" s="163"/>
      <c r="C84" s="163"/>
      <c r="D84" s="163"/>
      <c r="E84" s="163"/>
      <c r="F84" s="163"/>
      <c r="G84" s="163"/>
      <c r="H84" s="163"/>
      <c r="I84" s="163"/>
      <c r="J84" s="163"/>
      <c r="K84" s="163"/>
      <c r="L84" s="163"/>
      <c r="M84" s="163"/>
      <c r="N84" s="163"/>
      <c r="O84" s="163"/>
      <c r="P84" s="163"/>
      <c r="Q84" s="163"/>
      <c r="R84" s="163"/>
      <c r="S84" s="163"/>
      <c r="T84" s="163"/>
      <c r="U84" s="163"/>
      <c r="V84" s="163"/>
      <c r="W84" s="3"/>
    </row>
    <row r="85" spans="1:23" ht="15">
      <c r="A85" s="162"/>
      <c r="B85" s="163"/>
      <c r="C85" s="163"/>
      <c r="D85" s="163"/>
      <c r="E85" s="163"/>
      <c r="F85" s="163"/>
      <c r="G85" s="163"/>
      <c r="H85" s="163"/>
      <c r="I85" s="163"/>
      <c r="J85" s="163"/>
      <c r="K85" s="163"/>
      <c r="L85" s="163"/>
      <c r="M85" s="163"/>
      <c r="N85" s="163"/>
      <c r="O85" s="163"/>
      <c r="P85" s="163"/>
      <c r="Q85" s="163"/>
      <c r="R85" s="163"/>
      <c r="S85" s="163"/>
      <c r="T85" s="163"/>
      <c r="U85" s="163"/>
      <c r="V85" s="163"/>
      <c r="W85" s="3"/>
    </row>
    <row r="86" spans="1:23" ht="15">
      <c r="A86" s="162"/>
      <c r="B86" s="163"/>
      <c r="C86" s="163"/>
      <c r="D86" s="163"/>
      <c r="E86" s="163"/>
      <c r="F86" s="163"/>
      <c r="G86" s="163"/>
      <c r="H86" s="163"/>
      <c r="I86" s="163"/>
      <c r="J86" s="163"/>
      <c r="K86" s="163"/>
      <c r="L86" s="163"/>
      <c r="M86" s="163"/>
      <c r="N86" s="163"/>
      <c r="O86" s="163"/>
      <c r="P86" s="163"/>
      <c r="Q86" s="163"/>
      <c r="R86" s="163"/>
      <c r="S86" s="163"/>
      <c r="T86" s="163"/>
      <c r="U86" s="163"/>
      <c r="V86" s="163"/>
      <c r="W86" s="3"/>
    </row>
    <row r="87" spans="1:23" ht="15">
      <c r="A87" s="162"/>
      <c r="B87" s="163"/>
      <c r="C87" s="163"/>
      <c r="D87" s="163"/>
      <c r="E87" s="163"/>
      <c r="F87" s="163"/>
      <c r="G87" s="163"/>
      <c r="H87" s="163"/>
      <c r="I87" s="163"/>
      <c r="J87" s="163"/>
      <c r="K87" s="163"/>
      <c r="L87" s="163"/>
      <c r="M87" s="163"/>
      <c r="N87" s="163"/>
      <c r="O87" s="163"/>
      <c r="P87" s="163"/>
      <c r="Q87" s="163"/>
      <c r="R87" s="163"/>
      <c r="S87" s="163"/>
      <c r="T87" s="163"/>
      <c r="U87" s="163"/>
      <c r="V87" s="163"/>
      <c r="W87" s="3"/>
    </row>
    <row r="88" spans="1:23" ht="15">
      <c r="A88" s="162"/>
      <c r="B88" s="163"/>
      <c r="C88" s="163"/>
      <c r="D88" s="163"/>
      <c r="E88" s="163"/>
      <c r="F88" s="163"/>
      <c r="G88" s="163"/>
      <c r="H88" s="163"/>
      <c r="I88" s="163"/>
      <c r="J88" s="163"/>
      <c r="K88" s="163"/>
      <c r="L88" s="163"/>
      <c r="M88" s="163"/>
      <c r="N88" s="163"/>
      <c r="O88" s="163"/>
      <c r="P88" s="163"/>
      <c r="Q88" s="163"/>
      <c r="R88" s="163"/>
      <c r="S88" s="163"/>
      <c r="T88" s="163"/>
      <c r="U88" s="163"/>
      <c r="V88" s="163"/>
      <c r="W88" s="3"/>
    </row>
    <row r="89" spans="1:23" ht="15">
      <c r="A89" s="162"/>
      <c r="B89" s="163"/>
      <c r="C89" s="163"/>
      <c r="D89" s="163"/>
      <c r="E89" s="163"/>
      <c r="F89" s="163"/>
      <c r="G89" s="163"/>
      <c r="H89" s="163"/>
      <c r="I89" s="163"/>
      <c r="J89" s="163"/>
      <c r="K89" s="163"/>
      <c r="L89" s="163"/>
      <c r="M89" s="163"/>
      <c r="N89" s="163"/>
      <c r="O89" s="163"/>
      <c r="P89" s="163"/>
      <c r="Q89" s="163"/>
      <c r="R89" s="163"/>
      <c r="S89" s="163"/>
      <c r="T89" s="163"/>
      <c r="U89" s="163"/>
      <c r="V89" s="163"/>
      <c r="W89" s="3"/>
    </row>
    <row r="90" spans="1:23" ht="15">
      <c r="A90" s="162"/>
      <c r="B90" s="163"/>
      <c r="C90" s="163"/>
      <c r="D90" s="163"/>
      <c r="E90" s="163"/>
      <c r="F90" s="163"/>
      <c r="G90" s="163"/>
      <c r="H90" s="163"/>
      <c r="I90" s="163"/>
      <c r="J90" s="163"/>
      <c r="K90" s="163"/>
      <c r="L90" s="163"/>
      <c r="M90" s="163"/>
      <c r="N90" s="163"/>
      <c r="O90" s="163"/>
      <c r="P90" s="163"/>
      <c r="Q90" s="163"/>
      <c r="R90" s="163"/>
      <c r="S90" s="163"/>
      <c r="T90" s="163"/>
      <c r="U90" s="163"/>
      <c r="V90" s="163"/>
      <c r="W90" s="3"/>
    </row>
    <row r="91" spans="1:23" ht="15">
      <c r="A91" s="162"/>
      <c r="B91" s="163"/>
      <c r="C91" s="163"/>
      <c r="D91" s="163"/>
      <c r="E91" s="163"/>
      <c r="F91" s="163"/>
      <c r="G91" s="163"/>
      <c r="H91" s="163"/>
      <c r="I91" s="163"/>
      <c r="J91" s="163"/>
      <c r="K91" s="163"/>
      <c r="L91" s="163"/>
      <c r="M91" s="163"/>
      <c r="N91" s="163"/>
      <c r="O91" s="163"/>
      <c r="P91" s="163"/>
      <c r="Q91" s="163"/>
      <c r="R91" s="163"/>
      <c r="S91" s="163"/>
      <c r="T91" s="163"/>
      <c r="U91" s="163"/>
      <c r="V91" s="163"/>
      <c r="W91" s="3"/>
    </row>
    <row r="92" spans="1:23" ht="15">
      <c r="A92" s="21"/>
      <c r="B92" s="2"/>
      <c r="C92" s="2"/>
      <c r="D92" s="2"/>
      <c r="E92" s="2"/>
      <c r="F92" s="2"/>
      <c r="G92" s="2"/>
      <c r="H92" s="2"/>
      <c r="I92" s="2"/>
      <c r="J92" s="2"/>
      <c r="K92" s="2"/>
      <c r="L92" s="2"/>
      <c r="M92" s="2"/>
      <c r="N92" s="2"/>
      <c r="O92" s="2"/>
      <c r="P92" s="2"/>
      <c r="Q92" s="2"/>
      <c r="R92" s="2"/>
      <c r="S92" s="2"/>
      <c r="T92" s="2"/>
      <c r="U92" s="2"/>
      <c r="V92" s="2"/>
      <c r="W92" s="3"/>
    </row>
    <row r="93" spans="1:23" ht="15">
      <c r="A93" s="4"/>
      <c r="B93" s="1"/>
      <c r="C93" s="1"/>
      <c r="D93" s="1"/>
      <c r="E93" s="1"/>
      <c r="F93" s="1"/>
      <c r="G93" s="1"/>
      <c r="H93" s="1"/>
      <c r="I93" s="1"/>
      <c r="J93" s="1"/>
      <c r="K93" s="1"/>
      <c r="L93" s="1"/>
      <c r="M93" s="1"/>
      <c r="N93" s="1"/>
      <c r="O93" s="1"/>
      <c r="P93" s="1"/>
      <c r="Q93" s="1"/>
      <c r="R93" s="1"/>
      <c r="S93" s="1"/>
      <c r="T93" s="1"/>
      <c r="U93" s="1"/>
      <c r="V93" s="1"/>
      <c r="W93" s="5"/>
    </row>
    <row r="94" ht="15">
      <c r="A94" s="159" t="s">
        <v>398</v>
      </c>
    </row>
  </sheetData>
  <sheetProtection/>
  <mergeCells count="12">
    <mergeCell ref="N6:N7"/>
    <mergeCell ref="N25:Q27"/>
    <mergeCell ref="K44:V44"/>
    <mergeCell ref="K45:U45"/>
    <mergeCell ref="B1:V1"/>
    <mergeCell ref="B2:V2"/>
    <mergeCell ref="C46:D47"/>
    <mergeCell ref="B50:F50"/>
    <mergeCell ref="I50:P50"/>
    <mergeCell ref="S50:U50"/>
    <mergeCell ref="B49:V49"/>
    <mergeCell ref="K6:L7"/>
  </mergeCells>
  <printOptions/>
  <pageMargins left="0.7" right="0.7" top="0.75" bottom="0.75" header="0.3" footer="0.3"/>
  <pageSetup fitToHeight="0" fitToWidth="1" horizontalDpi="600" verticalDpi="600" orientation="portrait" paperSize="9" scale="99" r:id="rId2"/>
  <rowBreaks count="1" manualBreakCount="1">
    <brk id="48" max="255" man="1"/>
  </rowBreaks>
  <drawing r:id="rId1"/>
</worksheet>
</file>

<file path=xl/worksheets/sheet9.xml><?xml version="1.0" encoding="utf-8"?>
<worksheet xmlns="http://schemas.openxmlformats.org/spreadsheetml/2006/main" xmlns:r="http://schemas.openxmlformats.org/officeDocument/2006/relationships">
  <dimension ref="A1:E48"/>
  <sheetViews>
    <sheetView showGridLines="0" showRowColHeaders="0" workbookViewId="0" topLeftCell="A1">
      <selection activeCell="J19" sqref="J19"/>
    </sheetView>
  </sheetViews>
  <sheetFormatPr defaultColWidth="9.140625" defaultRowHeight="15"/>
  <cols>
    <col min="1" max="1" width="6.00390625" style="0" customWidth="1"/>
    <col min="2" max="2" width="13.421875" style="0" customWidth="1"/>
    <col min="3" max="3" width="31.421875" style="0" customWidth="1"/>
    <col min="4" max="4" width="21.140625" style="0" customWidth="1"/>
    <col min="5" max="5" width="14.421875" style="0" customWidth="1"/>
  </cols>
  <sheetData>
    <row r="1" spans="1:5" ht="20.25">
      <c r="A1" s="292" t="s">
        <v>347</v>
      </c>
      <c r="B1" s="292"/>
      <c r="C1" s="292"/>
      <c r="D1" s="292"/>
      <c r="E1" s="292"/>
    </row>
    <row r="2" spans="1:5" ht="11.25" customHeight="1">
      <c r="A2" s="293" t="s">
        <v>348</v>
      </c>
      <c r="B2" s="293"/>
      <c r="C2" s="293"/>
      <c r="D2" s="293"/>
      <c r="E2" s="293"/>
    </row>
    <row r="3" spans="1:5" ht="12.75" customHeight="1">
      <c r="A3" s="293" t="s">
        <v>349</v>
      </c>
      <c r="B3" s="293"/>
      <c r="C3" s="293"/>
      <c r="D3" s="293"/>
      <c r="E3" s="293"/>
    </row>
    <row r="4" spans="1:5" ht="15">
      <c r="A4" s="83" t="s">
        <v>350</v>
      </c>
      <c r="B4" s="83"/>
      <c r="C4" s="84"/>
      <c r="D4" s="85" t="s">
        <v>351</v>
      </c>
      <c r="E4" s="86"/>
    </row>
    <row r="5" spans="1:5" ht="15">
      <c r="A5" s="83" t="s">
        <v>352</v>
      </c>
      <c r="B5" s="83"/>
      <c r="C5" s="84"/>
      <c r="D5" s="87"/>
      <c r="E5" s="87"/>
    </row>
    <row r="6" spans="1:5" ht="15">
      <c r="A6" s="83" t="s">
        <v>353</v>
      </c>
      <c r="B6" s="83"/>
      <c r="C6" s="84"/>
      <c r="D6" s="83" t="s">
        <v>354</v>
      </c>
      <c r="E6" s="83"/>
    </row>
    <row r="7" spans="1:5" ht="31.5">
      <c r="A7" s="88" t="s">
        <v>355</v>
      </c>
      <c r="B7" s="88" t="s">
        <v>356</v>
      </c>
      <c r="C7" s="89" t="s">
        <v>357</v>
      </c>
      <c r="D7" s="88" t="s">
        <v>358</v>
      </c>
      <c r="E7" s="88" t="s">
        <v>359</v>
      </c>
    </row>
    <row r="8" spans="1:5" ht="18.75" customHeight="1">
      <c r="A8" s="90"/>
      <c r="B8" s="90"/>
      <c r="C8" s="91"/>
      <c r="D8" s="92"/>
      <c r="E8" s="93"/>
    </row>
    <row r="9" spans="1:5" ht="18.75" customHeight="1">
      <c r="A9" s="94">
        <f>IF(AND(C9&lt;&gt;"",C9&lt;&gt;0),A8+1,"")</f>
      </c>
      <c r="B9" s="90">
        <f>VLOOKUP(C9,'[1]47inner'!$B$3:$C$22,2,0)</f>
      </c>
      <c r="C9" s="91">
        <f>IF(AND('[1]47inner'!L4&lt;&gt;"",'[1]47inner'!L4&gt;0),'[1]47inner'!B4,"")</f>
      </c>
      <c r="D9" s="92">
        <f>IF(B9="","",VLOOKUP(B9,'[1]MASTER SHEET'!B5:AE22,30,0))</f>
      </c>
      <c r="E9" s="93">
        <f>VLOOKUP(B9,'[1]47inner'!$C$3:$Z$22,24,0)</f>
      </c>
    </row>
    <row r="10" spans="1:5" ht="18.75" customHeight="1">
      <c r="A10" s="94">
        <f aca="true" t="shared" si="0" ref="A10:A27">IF(AND(C10&lt;&gt;"",C10&lt;&gt;0),A9+1,"")</f>
      </c>
      <c r="B10" s="90">
        <f>VLOOKUP(C10,'[1]47inner'!$B$3:$C$22,2,0)</f>
      </c>
      <c r="C10" s="91">
        <f>IF(AND('[1]47inner'!L5&lt;&gt;"",'[1]47inner'!L5&gt;0),'[1]47inner'!B5,"")</f>
      </c>
      <c r="D10" s="92">
        <f>IF(B10="","",VLOOKUP(B10,'[1]MASTER SHEET'!B6:AE23,30,0))</f>
      </c>
      <c r="E10" s="93">
        <f>VLOOKUP(B10,'[1]47inner'!$C$3:$Z$22,24,0)</f>
      </c>
    </row>
    <row r="11" spans="1:5" ht="18.75" customHeight="1">
      <c r="A11" s="94">
        <f t="shared" si="0"/>
      </c>
      <c r="B11" s="90">
        <f>VLOOKUP(C11,'[1]47inner'!$B$3:$C$22,2,0)</f>
      </c>
      <c r="C11" s="91">
        <f>IF(AND('[1]47inner'!L6&lt;&gt;"",'[1]47inner'!L6&gt;0),'[1]47inner'!B6,"")</f>
      </c>
      <c r="D11" s="92">
        <f>IF(B11="","",VLOOKUP(B11,'[1]MASTER SHEET'!B7:AE24,30,0))</f>
      </c>
      <c r="E11" s="93">
        <f>VLOOKUP(B11,'[1]47inner'!$C$3:$Z$22,24,0)</f>
      </c>
    </row>
    <row r="12" spans="1:5" ht="18.75" customHeight="1">
      <c r="A12" s="94">
        <f t="shared" si="0"/>
      </c>
      <c r="B12" s="90">
        <f>VLOOKUP(C12,'[1]47inner'!$B$3:$C$22,2,0)</f>
      </c>
      <c r="C12" s="91">
        <f>IF(AND('[1]47inner'!L7&lt;&gt;"",'[1]47inner'!L7&gt;0),'[1]47inner'!B7,"")</f>
      </c>
      <c r="D12" s="92">
        <f>IF(B12="","",VLOOKUP(B12,'[1]MASTER SHEET'!B8:AE25,30,0))</f>
      </c>
      <c r="E12" s="93">
        <f>VLOOKUP(B12,'[1]47inner'!$C$3:$Z$22,24,0)</f>
      </c>
    </row>
    <row r="13" spans="1:5" ht="18.75" customHeight="1">
      <c r="A13" s="94">
        <f t="shared" si="0"/>
      </c>
      <c r="B13" s="90">
        <f>VLOOKUP(C13,'[1]47inner'!$B$3:$C$22,2,0)</f>
      </c>
      <c r="C13" s="91">
        <f>IF(AND('[1]47inner'!L8&lt;&gt;"",'[1]47inner'!L8&gt;0),'[1]47inner'!B8,"")</f>
      </c>
      <c r="D13" s="92">
        <f>IF(B13="","",VLOOKUP(B13,'[1]MASTER SHEET'!B9:AE26,30,0))</f>
      </c>
      <c r="E13" s="93">
        <f>VLOOKUP(B13,'[1]47inner'!$C$3:$Z$22,24,0)</f>
      </c>
    </row>
    <row r="14" spans="1:5" ht="18.75" customHeight="1">
      <c r="A14" s="94">
        <f t="shared" si="0"/>
      </c>
      <c r="B14" s="90">
        <f>VLOOKUP(C14,'[1]47inner'!$B$3:$C$22,2,0)</f>
      </c>
      <c r="C14" s="91">
        <f>IF(AND('[1]47inner'!L9&lt;&gt;"",'[1]47inner'!L9&gt;0),'[1]47inner'!B9,"")</f>
      </c>
      <c r="D14" s="92">
        <f>IF(B14="","",VLOOKUP(B14,'[1]MASTER SHEET'!B10:AE27,30,0))</f>
      </c>
      <c r="E14" s="93">
        <f>VLOOKUP(B14,'[1]47inner'!$C$3:$Z$22,24,0)</f>
      </c>
    </row>
    <row r="15" spans="1:5" ht="18.75" customHeight="1">
      <c r="A15" s="94">
        <f t="shared" si="0"/>
      </c>
      <c r="B15" s="90">
        <f>VLOOKUP(C15,'[1]47inner'!$B$3:$C$22,2,0)</f>
      </c>
      <c r="C15" s="91">
        <f>IF(AND('[1]47inner'!L10&lt;&gt;"",'[1]47inner'!L10&gt;0),'[1]47inner'!B10,"")</f>
      </c>
      <c r="D15" s="92">
        <f>IF(B15="","",VLOOKUP(B15,'[1]MASTER SHEET'!B11:AE28,30,0))</f>
      </c>
      <c r="E15" s="93">
        <f>VLOOKUP(B15,'[1]47inner'!$C$3:$Z$22,24,0)</f>
      </c>
    </row>
    <row r="16" spans="1:5" ht="18.75" customHeight="1">
      <c r="A16" s="94">
        <f t="shared" si="0"/>
      </c>
      <c r="B16" s="90">
        <f>VLOOKUP(C16,'[1]47inner'!$B$3:$C$22,2,0)</f>
      </c>
      <c r="C16" s="91">
        <f>IF(AND('[1]47inner'!L11&lt;&gt;"",'[1]47inner'!L11&gt;0),'[1]47inner'!B11,"")</f>
      </c>
      <c r="D16" s="92">
        <f>IF(B16="","",VLOOKUP(B16,'[1]MASTER SHEET'!B12:AE29,30,0))</f>
      </c>
      <c r="E16" s="93">
        <f>VLOOKUP(B16,'[1]47inner'!$C$3:$Z$22,24,0)</f>
      </c>
    </row>
    <row r="17" spans="1:5" ht="18.75" customHeight="1" hidden="1">
      <c r="A17" s="94">
        <f t="shared" si="0"/>
      </c>
      <c r="B17" s="90">
        <f>VLOOKUP(C17,'[1]47inner'!$B$3:$C$22,2,0)</f>
      </c>
      <c r="C17" s="91">
        <f>IF(AND('[1]47inner'!L12&lt;&gt;"",'[1]47inner'!L12&gt;0),'[1]47inner'!B12,"")</f>
      </c>
      <c r="D17" s="92">
        <f>IF(B17="","",VLOOKUP(B17,'[1]MASTER SHEET'!B13:AE30,30,0))</f>
      </c>
      <c r="E17" s="93">
        <f>VLOOKUP(B17,'[1]47inner'!$C$3:$Z$22,24,0)</f>
      </c>
    </row>
    <row r="18" spans="1:5" ht="18.75" customHeight="1" hidden="1">
      <c r="A18" s="94">
        <f t="shared" si="0"/>
      </c>
      <c r="B18" s="90">
        <f>VLOOKUP(C18,'[1]47inner'!$B$3:$C$22,2,0)</f>
      </c>
      <c r="C18" s="91">
        <f>IF(AND('[1]47inner'!L13&lt;&gt;"",'[1]47inner'!L13&gt;0),'[1]47inner'!B13,"")</f>
      </c>
      <c r="D18" s="92">
        <f>IF(B18="","",VLOOKUP(B18,'[1]MASTER SHEET'!B14:AE31,30,0))</f>
      </c>
      <c r="E18" s="93">
        <f>VLOOKUP(B18,'[1]47inner'!$C$3:$Z$22,24,0)</f>
      </c>
    </row>
    <row r="19" spans="1:5" ht="18" customHeight="1">
      <c r="A19" s="94">
        <f t="shared" si="0"/>
      </c>
      <c r="B19" s="90">
        <f>VLOOKUP(C19,'[1]47inner'!$B$3:$C$22,2,0)</f>
      </c>
      <c r="C19" s="91">
        <f>IF(AND('[1]47inner'!L14&lt;&gt;"",'[1]47inner'!L14&gt;0),'[1]47inner'!B14,"")</f>
      </c>
      <c r="D19" s="92">
        <f>IF(B19="","",VLOOKUP(B19,'[1]MASTER SHEET'!B15:AE32,30,0))</f>
      </c>
      <c r="E19" s="93">
        <f>VLOOKUP(B19,'[1]47inner'!$C$3:$Z$22,24,0)</f>
      </c>
    </row>
    <row r="20" spans="1:5" ht="15.75" hidden="1">
      <c r="A20" s="94">
        <f t="shared" si="0"/>
      </c>
      <c r="B20" s="90">
        <f>VLOOKUP(C20,'[1]47inner'!$B$3:$C$22,2,0)</f>
      </c>
      <c r="C20" s="91">
        <f>IF(AND('[1]47inner'!L15&lt;&gt;"",'[1]47inner'!L15&gt;0),'[1]47inner'!B15,"")</f>
      </c>
      <c r="D20" s="92">
        <f>IF(B20="","",VLOOKUP(B20,'[1]MASTER SHEET'!B16:AE33,30,0))</f>
      </c>
      <c r="E20" s="93">
        <f>VLOOKUP(B20,'[1]47inner'!$C$3:$Z$22,24,0)</f>
      </c>
    </row>
    <row r="21" spans="1:5" ht="15.75" hidden="1">
      <c r="A21" s="94">
        <f t="shared" si="0"/>
      </c>
      <c r="B21" s="90">
        <f>VLOOKUP(C21,'[1]47inner'!$B$3:$C$22,2,0)</f>
      </c>
      <c r="C21" s="91">
        <f>IF(AND('[1]47inner'!L16&lt;&gt;"",'[1]47inner'!L16&gt;0),'[1]47inner'!B16,"")</f>
      </c>
      <c r="D21" s="92">
        <f>IF(B21="","",VLOOKUP(B21,'[1]MASTER SHEET'!B17:AE34,30,0))</f>
      </c>
      <c r="E21" s="93">
        <f>VLOOKUP(B21,'[1]47inner'!$C$3:$Z$22,24,0)</f>
      </c>
    </row>
    <row r="22" spans="1:5" ht="15.75" hidden="1">
      <c r="A22" s="94">
        <f>IF(AND(C22&lt;&gt;"",C22&lt;&gt;0),A21+1,"")</f>
      </c>
      <c r="B22" s="90">
        <f>VLOOKUP(C22,'[1]47inner'!$B$3:$C$22,2,0)</f>
      </c>
      <c r="C22" s="91">
        <f>IF(AND('[1]47inner'!L17&lt;&gt;"",'[1]47inner'!L17&gt;0),'[1]47inner'!B17,"")</f>
      </c>
      <c r="D22" s="92">
        <f>IF(B22="","",VLOOKUP(B22,'[1]MASTER SHEET'!B18:AE35,30,0))</f>
      </c>
      <c r="E22" s="93">
        <f>VLOOKUP(B22,'[1]47inner'!$C$3:$Z$22,24,0)</f>
      </c>
    </row>
    <row r="23" spans="1:5" ht="15.75" hidden="1">
      <c r="A23" s="94">
        <f t="shared" si="0"/>
      </c>
      <c r="B23" s="90">
        <f>VLOOKUP(C23,'[1]47inner'!$B$3:$C$22,2,0)</f>
      </c>
      <c r="C23" s="91">
        <f>IF(AND('[1]47inner'!L18&lt;&gt;"",'[1]47inner'!L18&gt;0),'[1]47inner'!B18,"")</f>
      </c>
      <c r="D23" s="92">
        <f>IF(B23="","",VLOOKUP(B23,'[1]MASTER SHEET'!B19:AE36,30,0))</f>
      </c>
      <c r="E23" s="93">
        <f>VLOOKUP(B23,'[1]47inner'!$C$3:$Z$22,24,0)</f>
      </c>
    </row>
    <row r="24" spans="1:5" ht="19.5" customHeight="1" hidden="1">
      <c r="A24" s="94">
        <f t="shared" si="0"/>
      </c>
      <c r="B24" s="90">
        <f>VLOOKUP(C24,'[1]47inner'!$B$3:$C$22,2,0)</f>
      </c>
      <c r="C24" s="91">
        <f>IF(AND('[1]47inner'!L19&lt;&gt;"",'[1]47inner'!L19&gt;0),'[1]47inner'!B19,"")</f>
      </c>
      <c r="D24" s="92">
        <f>IF(B24="","",VLOOKUP(B24,'[1]MASTER SHEET'!B20:AE37,30,0))</f>
      </c>
      <c r="E24" s="93">
        <f>VLOOKUP(B24,'[1]47inner'!$C$3:$Z$22,24,0)</f>
      </c>
    </row>
    <row r="25" spans="1:5" ht="19.5" customHeight="1" hidden="1">
      <c r="A25" s="94">
        <f t="shared" si="0"/>
      </c>
      <c r="B25" s="90">
        <f>VLOOKUP(C25,'[1]47inner'!$B$3:$C$22,2,0)</f>
      </c>
      <c r="C25" s="91">
        <f>IF(AND('[1]47inner'!L20&lt;&gt;"",'[1]47inner'!L20&gt;0),'[1]47inner'!B20,"")</f>
      </c>
      <c r="D25" s="92">
        <f>IF(B25="","",VLOOKUP(B25,'[1]MASTER SHEET'!B21:AE38,30,0))</f>
      </c>
      <c r="E25" s="93">
        <f>VLOOKUP(B25,'[1]47inner'!$C$3:$Z$22,24,0)</f>
      </c>
    </row>
    <row r="26" spans="1:5" ht="19.5" customHeight="1">
      <c r="A26" s="94">
        <f t="shared" si="0"/>
      </c>
      <c r="B26" s="90">
        <f>VLOOKUP(C26,'[1]47inner'!$B$3:$C$22,2,0)</f>
      </c>
      <c r="C26" s="91">
        <f>IF(AND('[1]47inner'!L21&lt;&gt;"",'[1]47inner'!L21&gt;0),'[1]47inner'!B21,"")</f>
      </c>
      <c r="D26" s="92">
        <f>IF(B26="","",VLOOKUP(B26,'[1]MASTER SHEET'!B22:AE39,30,0))</f>
      </c>
      <c r="E26" s="93">
        <f>VLOOKUP(B26,'[1]47inner'!$C$3:$Z$22,24,0)</f>
      </c>
    </row>
    <row r="27" spans="1:5" ht="19.5" customHeight="1">
      <c r="A27" s="94">
        <f t="shared" si="0"/>
      </c>
      <c r="B27" s="90">
        <f>VLOOKUP(C27,'[1]47inner'!$B$3:$C$22,2,0)</f>
      </c>
      <c r="C27" s="91">
        <f>IF(AND('[1]47inner'!L22&lt;&gt;"",'[1]47inner'!L22&gt;0),'[1]47inner'!B22,"")</f>
      </c>
      <c r="D27" s="92">
        <f>IF(B27="","",VLOOKUP(B27,'[1]MASTER SHEET'!B23:AE40,30,0))</f>
      </c>
      <c r="E27" s="93">
        <f>VLOOKUP(B27,'[1]47inner'!$C$3:$Z$22,24,0)</f>
      </c>
    </row>
    <row r="28" spans="1:5" ht="27">
      <c r="A28" s="95"/>
      <c r="B28" s="95"/>
      <c r="C28" s="95" t="s">
        <v>360</v>
      </c>
      <c r="D28" s="96"/>
      <c r="E28" s="97"/>
    </row>
    <row r="29" spans="1:5" ht="15.75">
      <c r="A29" s="98"/>
      <c r="B29" s="99"/>
      <c r="C29" s="100"/>
      <c r="D29" s="101"/>
      <c r="E29" s="102"/>
    </row>
    <row r="30" spans="1:5" ht="15">
      <c r="A30" s="103"/>
      <c r="B30" s="103"/>
      <c r="C30" s="103"/>
      <c r="D30" s="104"/>
      <c r="E30" s="103"/>
    </row>
    <row r="31" spans="1:5" ht="15">
      <c r="A31" s="103"/>
      <c r="B31" s="103"/>
      <c r="C31" s="103"/>
      <c r="D31" s="104"/>
      <c r="E31" s="103"/>
    </row>
    <row r="32" spans="1:5" ht="15">
      <c r="A32" s="103"/>
      <c r="B32" s="103"/>
      <c r="C32" s="103"/>
      <c r="D32" s="104"/>
      <c r="E32" s="103"/>
    </row>
    <row r="33" spans="1:5" ht="15.75">
      <c r="A33" s="294" t="s">
        <v>29</v>
      </c>
      <c r="B33" s="294"/>
      <c r="C33" s="102"/>
      <c r="D33" s="294" t="s">
        <v>361</v>
      </c>
      <c r="E33" s="294"/>
    </row>
    <row r="34" spans="1:5" ht="15">
      <c r="A34" s="288" t="s">
        <v>362</v>
      </c>
      <c r="B34" s="288"/>
      <c r="C34" s="103"/>
      <c r="D34" s="288" t="s">
        <v>362</v>
      </c>
      <c r="E34" s="288"/>
    </row>
    <row r="35" spans="1:5" ht="15">
      <c r="A35" s="103"/>
      <c r="B35" s="103"/>
      <c r="C35" s="103"/>
      <c r="D35" s="104"/>
      <c r="E35" s="103"/>
    </row>
    <row r="36" spans="1:5" ht="18.75">
      <c r="A36" s="289" t="s">
        <v>363</v>
      </c>
      <c r="B36" s="289"/>
      <c r="C36" s="289"/>
      <c r="D36" s="289"/>
      <c r="E36" s="289"/>
    </row>
    <row r="37" spans="1:5" ht="18">
      <c r="A37" s="102" t="s">
        <v>308</v>
      </c>
      <c r="B37" s="105"/>
      <c r="C37" s="105"/>
      <c r="D37" s="106" t="s">
        <v>304</v>
      </c>
      <c r="E37" s="105"/>
    </row>
    <row r="38" spans="1:5" ht="15.75">
      <c r="A38" s="102" t="s">
        <v>370</v>
      </c>
      <c r="B38" s="102"/>
      <c r="C38" s="102"/>
      <c r="D38" s="101"/>
      <c r="E38" s="102"/>
    </row>
    <row r="39" spans="1:5" ht="18">
      <c r="A39" s="102" t="s">
        <v>371</v>
      </c>
      <c r="B39" s="105"/>
      <c r="C39" s="107"/>
      <c r="D39" s="106" t="s">
        <v>364</v>
      </c>
      <c r="E39" s="105"/>
    </row>
    <row r="40" spans="1:5" ht="15">
      <c r="A40" s="103"/>
      <c r="B40" s="103"/>
      <c r="C40" s="103"/>
      <c r="D40" s="104"/>
      <c r="E40" s="103"/>
    </row>
    <row r="41" spans="1:5" ht="25.5">
      <c r="A41" s="108" t="s">
        <v>365</v>
      </c>
      <c r="B41" s="290" t="s">
        <v>366</v>
      </c>
      <c r="C41" s="290"/>
      <c r="D41" s="109" t="s">
        <v>367</v>
      </c>
      <c r="E41" s="115" t="s">
        <v>368</v>
      </c>
    </row>
    <row r="42" spans="1:5" ht="55.5" customHeight="1">
      <c r="A42" s="110"/>
      <c r="B42" s="291"/>
      <c r="C42" s="291"/>
      <c r="D42" s="111"/>
      <c r="E42" s="112"/>
    </row>
    <row r="43" spans="1:5" ht="15">
      <c r="A43" s="113"/>
      <c r="B43" s="103"/>
      <c r="C43" s="114"/>
      <c r="D43" s="103"/>
      <c r="E43" s="103"/>
    </row>
    <row r="44" spans="1:5" ht="15">
      <c r="A44" s="103"/>
      <c r="B44" s="103"/>
      <c r="C44" s="103"/>
      <c r="D44" s="103"/>
      <c r="E44" s="103"/>
    </row>
    <row r="45" spans="1:5" ht="15">
      <c r="A45" s="103"/>
      <c r="B45" s="103"/>
      <c r="C45" s="103"/>
      <c r="D45" s="103"/>
      <c r="E45" s="103"/>
    </row>
    <row r="46" spans="1:5" ht="15">
      <c r="A46" s="103"/>
      <c r="B46" s="103"/>
      <c r="C46" s="103"/>
      <c r="D46" s="103"/>
      <c r="E46" s="103"/>
    </row>
    <row r="47" spans="1:5" ht="15">
      <c r="A47" s="103"/>
      <c r="B47" s="103" t="s">
        <v>29</v>
      </c>
      <c r="C47" s="103"/>
      <c r="D47" s="288" t="s">
        <v>369</v>
      </c>
      <c r="E47" s="288"/>
    </row>
    <row r="48" spans="1:5" ht="15">
      <c r="A48" s="103"/>
      <c r="B48" s="103"/>
      <c r="C48" s="103"/>
      <c r="D48" s="103"/>
      <c r="E48" s="103"/>
    </row>
  </sheetData>
  <sheetProtection/>
  <mergeCells count="11">
    <mergeCell ref="A34:B34"/>
    <mergeCell ref="D34:E34"/>
    <mergeCell ref="A36:E36"/>
    <mergeCell ref="B41:C41"/>
    <mergeCell ref="B42:C42"/>
    <mergeCell ref="D47:E47"/>
    <mergeCell ref="A1:E1"/>
    <mergeCell ref="A2:E2"/>
    <mergeCell ref="A3:E3"/>
    <mergeCell ref="A33:B33"/>
    <mergeCell ref="D33:E33"/>
  </mergeCells>
  <printOptions/>
  <pageMargins left="0.7" right="0.7" top="0.75" bottom="0.75" header="0.3" footer="0.3"/>
  <pageSetup horizontalDpi="600" verticalDpi="600" orientation="portrait" paperSize="9" r:id="rId2"/>
  <headerFooter>
    <oddHeader>&amp;R&amp;8www.apteacher.net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M6&amp;M7 Sections</cp:lastModifiedBy>
  <cp:lastPrinted>2012-10-06T19:22:35Z</cp:lastPrinted>
  <dcterms:created xsi:type="dcterms:W3CDTF">2012-04-07T17:33:03Z</dcterms:created>
  <dcterms:modified xsi:type="dcterms:W3CDTF">2013-03-21T09:34:01Z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